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60" yWindow="90" windowWidth="13395" windowHeight="11490"/>
  </bookViews>
  <sheets>
    <sheet name="CO2-Emissionen" sheetId="1" r:id="rId1"/>
    <sheet name="Details der Berechnung" sheetId="4" r:id="rId2"/>
    <sheet name="Ermittlung Emissionsfaktoren" sheetId="5" r:id="rId3"/>
    <sheet name="Erläuterungen" sheetId="6" r:id="rId4"/>
    <sheet name="Quellenangabe" sheetId="7" r:id="rId5"/>
    <sheet name="Quellen" sheetId="2" state="hidden" r:id="rId6"/>
  </sheets>
  <calcPr calcId="145621" calcOnSave="0"/>
</workbook>
</file>

<file path=xl/calcChain.xml><?xml version="1.0" encoding="utf-8"?>
<calcChain xmlns="http://schemas.openxmlformats.org/spreadsheetml/2006/main">
  <c r="I11" i="4" l="1"/>
  <c r="K11" i="4" s="1"/>
  <c r="G11" i="4"/>
  <c r="E12" i="4"/>
  <c r="E11" i="4"/>
  <c r="C12" i="4"/>
  <c r="C49" i="5"/>
  <c r="M11" i="4" s="1"/>
  <c r="K49" i="5"/>
  <c r="K48" i="5"/>
  <c r="I12" i="4" s="1"/>
  <c r="K47" i="5"/>
  <c r="B28" i="4"/>
  <c r="C28" i="4" s="1"/>
  <c r="B27" i="4"/>
  <c r="E27" i="4" s="1"/>
  <c r="B26" i="4"/>
  <c r="C26" i="4" s="1"/>
  <c r="B25" i="4"/>
  <c r="E25" i="4" s="1"/>
  <c r="B24" i="4"/>
  <c r="E24" i="4" s="1"/>
  <c r="B23" i="4"/>
  <c r="E23" i="4" s="1"/>
  <c r="K12" i="4" l="1"/>
  <c r="O12" i="4"/>
  <c r="E16" i="1" s="1"/>
  <c r="G12" i="4"/>
  <c r="C27" i="4"/>
  <c r="I26" i="4"/>
  <c r="I27" i="4"/>
  <c r="C48" i="5"/>
  <c r="M12" i="4" s="1"/>
  <c r="E26" i="4"/>
  <c r="C25" i="4"/>
  <c r="I28" i="4"/>
  <c r="E28" i="4"/>
  <c r="C24" i="4"/>
  <c r="I24" i="4"/>
  <c r="I25" i="4"/>
  <c r="C23" i="4"/>
  <c r="I23" i="4"/>
  <c r="K22" i="4"/>
  <c r="I22" i="4"/>
  <c r="K23" i="4" l="1"/>
  <c r="C35" i="4"/>
  <c r="C36" i="4"/>
  <c r="K27" i="4" l="1"/>
  <c r="K26" i="4"/>
  <c r="K25" i="4"/>
  <c r="G28" i="4"/>
  <c r="G26" i="4"/>
  <c r="G27" i="4"/>
  <c r="K28" i="4"/>
  <c r="K24" i="4"/>
  <c r="G25" i="4"/>
  <c r="G24" i="4"/>
  <c r="G23" i="4"/>
  <c r="M23" i="4" s="1"/>
  <c r="M26" i="4" l="1"/>
  <c r="M27" i="4"/>
  <c r="S16" i="1" s="1"/>
  <c r="M24" i="4"/>
  <c r="M32" i="4" s="1"/>
  <c r="S20" i="1" s="1"/>
  <c r="M25" i="4"/>
  <c r="S12" i="1" s="1"/>
  <c r="M28" i="4"/>
  <c r="S17" i="1" s="1"/>
  <c r="S15" i="1" l="1"/>
  <c r="S10" i="1"/>
  <c r="S11" i="1"/>
  <c r="E65" i="5"/>
  <c r="E62" i="5"/>
  <c r="K46" i="5"/>
  <c r="C46" i="5" s="1"/>
  <c r="C47" i="5"/>
  <c r="E76" i="5"/>
  <c r="E70" i="5"/>
  <c r="K51" i="5" l="1"/>
  <c r="C51" i="5" s="1"/>
  <c r="K52" i="5"/>
  <c r="C52" i="5" s="1"/>
  <c r="K53" i="5"/>
  <c r="C53" i="5" s="1"/>
  <c r="C5" i="4"/>
  <c r="M5" i="4"/>
  <c r="C6" i="4"/>
  <c r="E6" i="4"/>
  <c r="C7" i="4"/>
  <c r="E7" i="4"/>
  <c r="C8" i="4"/>
  <c r="E8" i="4"/>
  <c r="C9" i="4"/>
  <c r="E9" i="4"/>
  <c r="C10" i="4"/>
  <c r="E10" i="4"/>
  <c r="C11" i="4"/>
  <c r="O11" i="4" s="1"/>
  <c r="E15" i="1" s="1"/>
  <c r="G10" i="4" l="1"/>
  <c r="G7" i="4"/>
  <c r="G6" i="4"/>
  <c r="I10" i="4"/>
  <c r="K10" i="4" s="1"/>
  <c r="O5" i="4"/>
  <c r="E9" i="1" s="1"/>
  <c r="I8" i="4"/>
  <c r="K8" i="4" s="1"/>
  <c r="I9" i="4"/>
  <c r="K9" i="4" s="1"/>
  <c r="I6" i="4"/>
  <c r="M6" i="4" s="1"/>
  <c r="C16" i="4" s="1"/>
  <c r="G8" i="4"/>
  <c r="I7" i="4"/>
  <c r="M7" i="4" s="1"/>
  <c r="O7" i="4" s="1"/>
  <c r="E11" i="1" s="1"/>
  <c r="G9" i="4"/>
  <c r="M10" i="4" l="1"/>
  <c r="O10" i="4" s="1"/>
  <c r="E14" i="1" s="1"/>
  <c r="O6" i="4"/>
  <c r="E10" i="1" s="1"/>
  <c r="C17" i="4"/>
  <c r="K6" i="4"/>
  <c r="M8" i="4"/>
  <c r="O8" i="4" s="1"/>
  <c r="E12" i="1" s="1"/>
  <c r="M9" i="4"/>
  <c r="O9" i="4" s="1"/>
  <c r="E13" i="1" s="1"/>
  <c r="K7" i="4"/>
  <c r="O15" i="4" l="1"/>
  <c r="E19" i="1" s="1"/>
</calcChain>
</file>

<file path=xl/sharedStrings.xml><?xml version="1.0" encoding="utf-8"?>
<sst xmlns="http://schemas.openxmlformats.org/spreadsheetml/2006/main" count="771" uniqueCount="234">
  <si>
    <t>Energieträger</t>
  </si>
  <si>
    <t>Menge</t>
  </si>
  <si>
    <t>Einheit</t>
  </si>
  <si>
    <t>direkter 
Emissionsfaktor</t>
  </si>
  <si>
    <t>Strom</t>
  </si>
  <si>
    <t>Heizöl</t>
  </si>
  <si>
    <t>Erdgas</t>
  </si>
  <si>
    <t>Flüssiggas</t>
  </si>
  <si>
    <t>Diesel</t>
  </si>
  <si>
    <t>Benzin</t>
  </si>
  <si>
    <t>kWh</t>
  </si>
  <si>
    <t>l</t>
  </si>
  <si>
    <t>kg</t>
  </si>
  <si>
    <r>
      <t>m</t>
    </r>
    <r>
      <rPr>
        <vertAlign val="superscript"/>
        <sz val="10"/>
        <rFont val="Arial"/>
        <family val="2"/>
      </rPr>
      <t>3</t>
    </r>
  </si>
  <si>
    <t>Emissionsfaktor
gesamt</t>
  </si>
  <si>
    <t>kg/l</t>
  </si>
  <si>
    <r>
      <t>kg/m</t>
    </r>
    <r>
      <rPr>
        <vertAlign val="superscript"/>
        <sz val="10"/>
        <rFont val="Arial"/>
        <family val="2"/>
      </rPr>
      <t>3</t>
    </r>
  </si>
  <si>
    <t>-</t>
  </si>
  <si>
    <t>Holzpellets</t>
  </si>
  <si>
    <t>kg/kg</t>
  </si>
  <si>
    <t>kg/kWh</t>
  </si>
  <si>
    <t>Summe:</t>
  </si>
  <si>
    <t>direkte Emissionsfaktoren</t>
  </si>
  <si>
    <t>Die Berechnung der Emissionsfaktoren ergibt sich wie folgt:</t>
  </si>
  <si>
    <t>indirekte Emissionsfaktoren</t>
  </si>
  <si>
    <t>kg/TJ</t>
  </si>
  <si>
    <t>Heizwert</t>
  </si>
  <si>
    <t>kWh/l</t>
  </si>
  <si>
    <r>
      <t>kWh/m</t>
    </r>
    <r>
      <rPr>
        <vertAlign val="superscript"/>
        <sz val="10"/>
        <rFont val="Arial"/>
        <family val="2"/>
      </rPr>
      <t>3</t>
    </r>
  </si>
  <si>
    <t>Die Daten stammen aus:</t>
  </si>
  <si>
    <t>Beispiel:</t>
  </si>
  <si>
    <t>Rechnung:</t>
  </si>
  <si>
    <t>Anmerkungen:</t>
  </si>
  <si>
    <t>Erläuterung der Umrechung am Beispiel "Heizöl":</t>
  </si>
  <si>
    <t>Umrechnung</t>
  </si>
  <si>
    <t>auf g/MJ:</t>
  </si>
  <si>
    <t xml:space="preserve">Umrechung </t>
  </si>
  <si>
    <t>auf g/kWh:</t>
  </si>
  <si>
    <t>(1kWh = 3,6 MJ)</t>
  </si>
  <si>
    <t>auf g/l:</t>
  </si>
  <si>
    <t>durch Multiplikation mit dem Heizwert:</t>
  </si>
  <si>
    <t>Direkte Emissionen oder Gesamtemissionen (direkte + indirekte Emissionen)?</t>
  </si>
  <si>
    <t>Erläuterungen zur Berechnung</t>
  </si>
  <si>
    <r>
      <t>Gesamtmenge CO</t>
    </r>
    <r>
      <rPr>
        <b/>
        <vertAlign val="subscript"/>
        <sz val="10"/>
        <rFont val="Arial"/>
        <family val="2"/>
      </rPr>
      <t>2-</t>
    </r>
    <r>
      <rPr>
        <b/>
        <sz val="10"/>
        <rFont val="Arial"/>
        <family val="2"/>
      </rPr>
      <t xml:space="preserve">
Äquivalente inkl. Vorkette</t>
    </r>
  </si>
  <si>
    <t xml:space="preserve">Auf den weiteren Tabellenblättern finden Sie u.a.: </t>
  </si>
  <si>
    <t>- die direkten Emissionsfaktoren in den Details der Berechnung</t>
  </si>
  <si>
    <t>Hinweis zur Bedienung</t>
  </si>
  <si>
    <t>Die Tabellenblätter sind geschützt, um unbeabsichtiges Löschen zu vermeiden</t>
  </si>
  <si>
    <t>Sie können diesen Schutz aufheben unter -&gt; Extras -&gt; Schutz - &gt; Blattschutz aufheben</t>
  </si>
  <si>
    <t>GEMIS-Wert:</t>
  </si>
  <si>
    <t>ca.</t>
  </si>
  <si>
    <t>Quelle:</t>
  </si>
  <si>
    <t>LfU</t>
  </si>
  <si>
    <r>
      <t>Die verbrauchte/eingesparte Menge des jeweiligen Energieträgers multipliziert mit dem Gesamtemissionsfaktor ergibt die Gesamtmenge CO</t>
    </r>
    <r>
      <rPr>
        <vertAlign val="subscript"/>
        <sz val="10"/>
        <rFont val="Arial"/>
        <family val="2"/>
      </rPr>
      <t>2</t>
    </r>
    <r>
      <rPr>
        <sz val="10"/>
        <rFont val="Arial"/>
        <family val="2"/>
      </rPr>
      <t>-Äquivalente</t>
    </r>
  </si>
  <si>
    <t>Quellenangabe</t>
  </si>
  <si>
    <r>
      <t>CO</t>
    </r>
    <r>
      <rPr>
        <b/>
        <vertAlign val="subscript"/>
        <sz val="10"/>
        <rFont val="Arial"/>
        <family val="2"/>
      </rPr>
      <t>2</t>
    </r>
    <r>
      <rPr>
        <b/>
        <sz val="10"/>
        <rFont val="Arial"/>
        <family val="2"/>
      </rPr>
      <t>-Faktor</t>
    </r>
  </si>
  <si>
    <r>
      <t>CO</t>
    </r>
    <r>
      <rPr>
        <b/>
        <vertAlign val="subscript"/>
        <sz val="10"/>
        <rFont val="Arial"/>
        <family val="2"/>
      </rPr>
      <t>2</t>
    </r>
    <r>
      <rPr>
        <b/>
        <sz val="10"/>
        <rFont val="Arial"/>
        <family val="2"/>
      </rPr>
      <t xml:space="preserve"> oder CO</t>
    </r>
    <r>
      <rPr>
        <b/>
        <vertAlign val="subscript"/>
        <sz val="10"/>
        <rFont val="Arial"/>
        <family val="2"/>
      </rPr>
      <t>2</t>
    </r>
    <r>
      <rPr>
        <b/>
        <sz val="10"/>
        <rFont val="Arial"/>
        <family val="2"/>
      </rPr>
      <t>-Äquivalente?</t>
    </r>
  </si>
  <si>
    <r>
      <t>Da CO</t>
    </r>
    <r>
      <rPr>
        <vertAlign val="subscript"/>
        <sz val="10"/>
        <rFont val="Arial"/>
        <family val="2"/>
      </rPr>
      <t>2</t>
    </r>
    <r>
      <rPr>
        <sz val="10"/>
        <rFont val="Arial"/>
        <family val="2"/>
      </rPr>
      <t xml:space="preserve"> das bedeutendste Treibhausgas ist, werden zur Bilanzierung der Klimawirksamkeit oft nur die CO</t>
    </r>
    <r>
      <rPr>
        <vertAlign val="subscript"/>
        <sz val="10"/>
        <rFont val="Arial"/>
        <family val="2"/>
      </rPr>
      <t>2</t>
    </r>
    <r>
      <rPr>
        <sz val="10"/>
        <rFont val="Arial"/>
        <family val="2"/>
      </rPr>
      <t xml:space="preserve">-Emissionen herangezogen. Mit der Nutzung bestimmter Energieträger können aber auch Emissionen weiterer klimarelevanter Gase, z.B. Lachgas oder Methan, verbunden sein. </t>
    </r>
  </si>
  <si>
    <r>
      <t>Am besten lässt sich die Klimarelevanz verschiedener Energiesysteme vergleichen, wenn man die Gesamtemissionen ihrer CO</t>
    </r>
    <r>
      <rPr>
        <vertAlign val="subscript"/>
        <sz val="10"/>
        <rFont val="Arial"/>
        <family val="2"/>
      </rPr>
      <t>2</t>
    </r>
    <r>
      <rPr>
        <sz val="10"/>
        <rFont val="Arial"/>
        <family val="2"/>
      </rPr>
      <t>-Äquivalente ermittelt und gegenüberstellt.</t>
    </r>
  </si>
  <si>
    <t>Stand</t>
  </si>
  <si>
    <t>Bestellshop des Staatsministeriums für Umwelt und Gesundheit (StMUG)</t>
  </si>
  <si>
    <t>Umweltbundesamt (UBA): Ergebnisse aus der ProBas-Datenbank</t>
  </si>
  <si>
    <r>
      <t>indirekter Emissionsfaktor inklusive CO</t>
    </r>
    <r>
      <rPr>
        <b/>
        <vertAlign val="subscript"/>
        <sz val="10"/>
        <rFont val="Arial"/>
        <family val="2"/>
      </rPr>
      <t>2</t>
    </r>
    <r>
      <rPr>
        <b/>
        <sz val="10"/>
        <rFont val="Arial"/>
        <family val="2"/>
      </rPr>
      <t>-Äquivalente</t>
    </r>
  </si>
  <si>
    <t xml:space="preserve">Destatis </t>
  </si>
  <si>
    <t>1)Leitfaden für effiziente Energienutzung in Industrie und Gewerbe</t>
  </si>
  <si>
    <t>2)  GEMIS-Datenbank in der Version 4.81</t>
  </si>
  <si>
    <t>3) ProBas-Datenbank</t>
  </si>
  <si>
    <t>hier aktiver link möglich?</t>
  </si>
  <si>
    <t>IINAS (Internationales Institut für Nachhaltigkeitsanalysen und -strategien): Ergebnissen aus der GEMIS-Datenbank  (Version 4.81), ausgewählte Energiedaten</t>
  </si>
  <si>
    <r>
      <t>CO</t>
    </r>
    <r>
      <rPr>
        <b/>
        <vertAlign val="subscript"/>
        <sz val="10"/>
        <rFont val="Arial"/>
        <family val="2"/>
      </rPr>
      <t>2</t>
    </r>
    <r>
      <rPr>
        <b/>
        <sz val="10"/>
        <rFont val="Arial"/>
        <family val="2"/>
      </rPr>
      <t>-Äquivalent</t>
    </r>
  </si>
  <si>
    <t>Einsparungen einer LED als Ersatz einer 100 W-Glühlampe (1600 kWh über Lebensdauer)</t>
  </si>
  <si>
    <t>Betrieb eines Kühlschranks für ein Jahr (ca. 200 kWh/a)</t>
  </si>
  <si>
    <r>
      <t>Die Umrechnung von Energieträgern in CO</t>
    </r>
    <r>
      <rPr>
        <vertAlign val="subscript"/>
        <sz val="10"/>
        <rFont val="Arial"/>
        <family val="2"/>
      </rPr>
      <t>2</t>
    </r>
    <r>
      <rPr>
        <sz val="10"/>
        <rFont val="Arial"/>
        <family val="2"/>
      </rPr>
      <t xml:space="preserve"> - also beispielsweise Benzinverbrauch in Litern in kg CO</t>
    </r>
    <r>
      <rPr>
        <vertAlign val="subscript"/>
        <sz val="10"/>
        <rFont val="Arial"/>
        <family val="2"/>
      </rPr>
      <t>2</t>
    </r>
    <r>
      <rPr>
        <sz val="10"/>
        <rFont val="Arial"/>
        <family val="2"/>
      </rPr>
      <t xml:space="preserve"> - hängt von mehreren Faktoren ab. Für diesen Rechner werden beispielhafte Energieträger und Prozesse herangezogen, die Ergebnisse können daher nur Durchschnittswerte sein. </t>
    </r>
  </si>
  <si>
    <r>
      <t>Beim Einsatz von Erdgas z. B. sind Methanemissionen als Methanschlupf durch unvollständige Verbrennung oder durch Entweichen aus undichten Förderanlagen möglich. Bei der Bilanzierung der CO</t>
    </r>
    <r>
      <rPr>
        <vertAlign val="subscript"/>
        <sz val="10"/>
        <rFont val="Arial"/>
        <family val="2"/>
      </rPr>
      <t>2</t>
    </r>
    <r>
      <rPr>
        <sz val="10"/>
        <rFont val="Arial"/>
        <family val="2"/>
      </rPr>
      <t>-Äquivalente werden die weiteren emittierten Treibhausgase entsprechend Ihrer Klimawirksamkeit in CO</t>
    </r>
    <r>
      <rPr>
        <vertAlign val="subscript"/>
        <sz val="10"/>
        <rFont val="Arial"/>
        <family val="2"/>
      </rPr>
      <t>2</t>
    </r>
    <r>
      <rPr>
        <sz val="10"/>
        <rFont val="Arial"/>
        <family val="2"/>
      </rPr>
      <t>-Emissionen umgerechnet und dann zusammen mit den CO</t>
    </r>
    <r>
      <rPr>
        <vertAlign val="subscript"/>
        <sz val="10"/>
        <rFont val="Arial"/>
        <family val="2"/>
      </rPr>
      <t>2</t>
    </r>
    <r>
      <rPr>
        <sz val="10"/>
        <rFont val="Arial"/>
        <family val="2"/>
      </rPr>
      <t>-Emissionen als CO</t>
    </r>
    <r>
      <rPr>
        <vertAlign val="subscript"/>
        <sz val="10"/>
        <rFont val="Arial"/>
        <family val="2"/>
      </rPr>
      <t>2</t>
    </r>
    <r>
      <rPr>
        <sz val="10"/>
        <rFont val="Arial"/>
        <family val="2"/>
      </rPr>
      <t>-Äquivalente angegeben.</t>
    </r>
  </si>
  <si>
    <t>Die unmittelbar am Ort der Energieumwandlung (z. B. Heizkessel) anfallenden Emissionen werden als direkte Emissionen bezeichnet. Auch die Herstellung des Brennstoffes (z. B: Erdölgewinnung und -verarbeitung zu Heizöl) ist mit Emissionen verbunden, die für Betrachtung des gesamten Prozesses ebenfalls relevant sind. Sie werden als indirekte oder auch vorgelagerte Emissionen bezeichnet. Die Gesamt-Emissionen setzen sich aus den direkten und indirekten Emissionen zusammen.</t>
  </si>
  <si>
    <r>
      <t>In dieser Tabelle sehen Sie, wie sich die CO</t>
    </r>
    <r>
      <rPr>
        <b/>
        <vertAlign val="subscript"/>
        <sz val="12"/>
        <rFont val="Arial"/>
        <family val="2"/>
      </rPr>
      <t>2</t>
    </r>
    <r>
      <rPr>
        <b/>
        <sz val="12"/>
        <rFont val="Arial"/>
        <family val="2"/>
      </rPr>
      <t>-Emissionen (Äquivalente) zusammensetzen:</t>
    </r>
  </si>
  <si>
    <t>Sie können diesen Schutz aufheben: Registerkarte Überprüfen --&gt; Gruppe Änderungen --&gt; Blattschutz aufheben</t>
  </si>
  <si>
    <t>gesamte Emissionsfaktoren</t>
  </si>
  <si>
    <t>Quellen</t>
  </si>
  <si>
    <t>Braunkohle</t>
  </si>
  <si>
    <t>Steinkohle</t>
  </si>
  <si>
    <t>Gas</t>
  </si>
  <si>
    <t>Öl</t>
  </si>
  <si>
    <t>Kernenergie</t>
  </si>
  <si>
    <t>Wasser</t>
  </si>
  <si>
    <t>Goethermie</t>
  </si>
  <si>
    <t>Biogas</t>
  </si>
  <si>
    <t>Klärgas</t>
  </si>
  <si>
    <t>Deponiegas</t>
  </si>
  <si>
    <t>Feste Biomasse</t>
  </si>
  <si>
    <t>Flüssige Biomasse</t>
  </si>
  <si>
    <t>Photovoltaik</t>
  </si>
  <si>
    <t>Braunkohle-Briketts (HH)</t>
  </si>
  <si>
    <t>Fernwärme</t>
  </si>
  <si>
    <t>Stromheizung</t>
  </si>
  <si>
    <t>Biogas-Mix</t>
  </si>
  <si>
    <t>Biogener Anteil Abfall</t>
  </si>
  <si>
    <t>Solarthermie-Mix</t>
  </si>
  <si>
    <t>Wärmepumpen-Mix</t>
  </si>
  <si>
    <t>Tiefe Geothermie</t>
  </si>
  <si>
    <t>Heizöl (l)</t>
  </si>
  <si>
    <t>Erdgas (m³)</t>
  </si>
  <si>
    <t>Verkehr</t>
  </si>
  <si>
    <t>Holzpellets (kg)</t>
  </si>
  <si>
    <t>Wind (onshore)</t>
  </si>
  <si>
    <t>Wind (offshore)</t>
  </si>
  <si>
    <r>
      <t>(</t>
    </r>
    <r>
      <rPr>
        <sz val="10"/>
        <color rgb="FFFF0000"/>
        <rFont val="Arial"/>
        <family val="2"/>
      </rPr>
      <t>direkt</t>
    </r>
    <r>
      <rPr>
        <sz val="10"/>
        <rFont val="Arial"/>
        <family val="2"/>
      </rPr>
      <t xml:space="preserve"> + </t>
    </r>
    <r>
      <rPr>
        <sz val="10"/>
        <color rgb="FF00B050"/>
        <rFont val="Arial"/>
        <family val="2"/>
      </rPr>
      <t>indirekt)</t>
    </r>
    <r>
      <rPr>
        <sz val="10"/>
        <rFont val="Arial"/>
        <family val="2"/>
      </rPr>
      <t xml:space="preserve"> </t>
    </r>
  </si>
  <si>
    <t>Scheitholz</t>
  </si>
  <si>
    <t>Feste Biomasse (Heiz-)Kraftwerk</t>
  </si>
  <si>
    <t>Pflanzenöl (flüssige Biomasse)</t>
  </si>
  <si>
    <t>- die Herleitung und Datenquellen der Emissionsfaktoren</t>
  </si>
  <si>
    <t>- Quellenangaben</t>
  </si>
  <si>
    <r>
      <t>In dieser Tabelle sehen Sie, wie sich die vermiedenen CO</t>
    </r>
    <r>
      <rPr>
        <b/>
        <vertAlign val="subscript"/>
        <sz val="12"/>
        <rFont val="Arial"/>
        <family val="2"/>
      </rPr>
      <t>2</t>
    </r>
    <r>
      <rPr>
        <b/>
        <sz val="12"/>
        <rFont val="Arial"/>
        <family val="2"/>
      </rPr>
      <t>-Emissionen (Äquivalente) durch den Einsatz erneuerbarer Energien berechnen:</t>
    </r>
  </si>
  <si>
    <t>Emissionsfaktor der Energiequelle</t>
  </si>
  <si>
    <t>Einzelfeuerungen (Holz)</t>
  </si>
  <si>
    <t>Photovoltaikanlage (5kWp, 1000 Betriebsstunden/a -&gt; 5.000 kWh/a)</t>
  </si>
  <si>
    <t>Wasserkraftanlage (50 kW, 4000 Betriebsstunden/a -&gt; 200.000 kWh/a)</t>
  </si>
  <si>
    <t>Windkraftanlage (2 MW, 1600 Betriebsstunden/a -&gt; 3,2 Mio kWh/a)</t>
  </si>
  <si>
    <t>IER</t>
  </si>
  <si>
    <t>Holzpelletheizung im Einfamilienhaus (KfW 55, Wärmebedarf: 50 kWh/m², 200 m² Wohnfläche)</t>
  </si>
  <si>
    <t>Ein Jahr Auto fahren (Diesel, Laufleistung: 12.000 km/a, Verbrauch: ca. 7l/100km)</t>
  </si>
  <si>
    <t>Wärmepumpe im Einfamilienhaus (KfW 55, Wärmebedarf: 50 kWh/m², 200 m² Wohnfläche)</t>
  </si>
  <si>
    <t>Solarthermieanlage in Sporthalle (Wärmebedarf 248 kWh/m², 1.000 m² Nutzfläche)</t>
  </si>
  <si>
    <r>
      <t>Berechnen Sie Ihre CO</t>
    </r>
    <r>
      <rPr>
        <b/>
        <vertAlign val="subscript"/>
        <sz val="12"/>
        <rFont val="Arial"/>
        <family val="2"/>
      </rPr>
      <t>2</t>
    </r>
    <r>
      <rPr>
        <b/>
        <sz val="12"/>
        <rFont val="Arial"/>
        <family val="2"/>
      </rPr>
      <t>-Äquivalent-Emissionen:</t>
    </r>
  </si>
  <si>
    <r>
      <t>Berechnen Sie die vermiedenen CO</t>
    </r>
    <r>
      <rPr>
        <b/>
        <vertAlign val="subscript"/>
        <sz val="12"/>
        <rFont val="Arial"/>
        <family val="2"/>
      </rPr>
      <t>2</t>
    </r>
    <r>
      <rPr>
        <b/>
        <sz val="12"/>
        <rFont val="Arial"/>
        <family val="2"/>
      </rPr>
      <t>-Äquivalent-Emissionen durch den Einsatz erneuerbarer Energien</t>
    </r>
  </si>
  <si>
    <r>
      <t>Beispiele für CO</t>
    </r>
    <r>
      <rPr>
        <b/>
        <vertAlign val="subscript"/>
        <sz val="11"/>
        <rFont val="Arial"/>
        <family val="2"/>
      </rPr>
      <t>2</t>
    </r>
    <r>
      <rPr>
        <b/>
        <sz val="11"/>
        <rFont val="Arial"/>
        <family val="2"/>
      </rPr>
      <t>-Äquivalent-Emissionen</t>
    </r>
  </si>
  <si>
    <r>
      <t>Beispiele für vermiedene CO</t>
    </r>
    <r>
      <rPr>
        <b/>
        <vertAlign val="subscript"/>
        <sz val="11"/>
        <rFont val="Arial"/>
        <family val="2"/>
      </rPr>
      <t>2</t>
    </r>
    <r>
      <rPr>
        <b/>
        <sz val="11"/>
        <rFont val="Arial"/>
        <family val="2"/>
      </rPr>
      <t>-Äquivalent-Emissionen durch den Einsatz erneuerbarer Energien</t>
    </r>
  </si>
  <si>
    <r>
      <t xml:space="preserve">   104 kg CO</t>
    </r>
    <r>
      <rPr>
        <b/>
        <vertAlign val="subscript"/>
        <sz val="10"/>
        <rFont val="Arial"/>
        <family val="2"/>
      </rPr>
      <t>2</t>
    </r>
    <r>
      <rPr>
        <b/>
        <sz val="10"/>
        <rFont val="Arial"/>
        <family val="2"/>
      </rPr>
      <t>-Äq.</t>
    </r>
  </si>
  <si>
    <r>
      <t>105 Mio t CO</t>
    </r>
    <r>
      <rPr>
        <b/>
        <vertAlign val="subscript"/>
        <sz val="10"/>
        <rFont val="Arial"/>
        <family val="2"/>
      </rPr>
      <t>2</t>
    </r>
    <r>
      <rPr>
        <b/>
        <sz val="10"/>
        <rFont val="Arial"/>
        <family val="2"/>
      </rPr>
      <t>-Äq.</t>
    </r>
  </si>
  <si>
    <r>
      <t>2.650 kg CO</t>
    </r>
    <r>
      <rPr>
        <b/>
        <vertAlign val="subscript"/>
        <sz val="10"/>
        <rFont val="Arial"/>
        <family val="2"/>
      </rPr>
      <t>2</t>
    </r>
    <r>
      <rPr>
        <b/>
        <sz val="10"/>
        <rFont val="Arial"/>
        <family val="2"/>
      </rPr>
      <t>-Äq.</t>
    </r>
  </si>
  <si>
    <r>
      <t xml:space="preserve">  832 kg CO</t>
    </r>
    <r>
      <rPr>
        <b/>
        <vertAlign val="subscript"/>
        <sz val="10"/>
        <rFont val="Arial"/>
        <family val="2"/>
      </rPr>
      <t>2</t>
    </r>
    <r>
      <rPr>
        <b/>
        <sz val="10"/>
        <rFont val="Arial"/>
        <family val="2"/>
      </rPr>
      <t>-Äq.</t>
    </r>
  </si>
  <si>
    <r>
      <t>2.322 kg CO</t>
    </r>
    <r>
      <rPr>
        <b/>
        <vertAlign val="subscript"/>
        <sz val="10"/>
        <rFont val="Arial"/>
        <family val="2"/>
      </rPr>
      <t>2</t>
    </r>
    <r>
      <rPr>
        <b/>
        <sz val="10"/>
        <rFont val="Arial"/>
        <family val="2"/>
      </rPr>
      <t>-Äq.</t>
    </r>
  </si>
  <si>
    <r>
      <t>92.887 kg CO</t>
    </r>
    <r>
      <rPr>
        <b/>
        <vertAlign val="subscript"/>
        <sz val="10"/>
        <rFont val="Arial"/>
        <family val="2"/>
      </rPr>
      <t>2</t>
    </r>
    <r>
      <rPr>
        <b/>
        <sz val="10"/>
        <rFont val="Arial"/>
        <family val="2"/>
      </rPr>
      <t>-Äq.</t>
    </r>
  </si>
  <si>
    <r>
      <t>1,49 Mio t CO</t>
    </r>
    <r>
      <rPr>
        <b/>
        <vertAlign val="subscript"/>
        <sz val="10"/>
        <rFont val="Arial"/>
        <family val="2"/>
      </rPr>
      <t>2</t>
    </r>
    <r>
      <rPr>
        <b/>
        <sz val="10"/>
        <rFont val="Arial"/>
        <family val="2"/>
      </rPr>
      <t>-Äq.</t>
    </r>
  </si>
  <si>
    <r>
      <t xml:space="preserve">   2.635 kg CO</t>
    </r>
    <r>
      <rPr>
        <b/>
        <vertAlign val="subscript"/>
        <sz val="10"/>
        <rFont val="Arial"/>
        <family val="2"/>
      </rPr>
      <t>2</t>
    </r>
    <r>
      <rPr>
        <b/>
        <sz val="10"/>
        <rFont val="Arial"/>
        <family val="2"/>
      </rPr>
      <t>-Äq.</t>
    </r>
  </si>
  <si>
    <r>
      <t>841 kg CO</t>
    </r>
    <r>
      <rPr>
        <b/>
        <vertAlign val="subscript"/>
        <sz val="10"/>
        <rFont val="Arial"/>
        <family val="2"/>
      </rPr>
      <t>2</t>
    </r>
    <r>
      <rPr>
        <b/>
        <sz val="10"/>
        <rFont val="Arial"/>
        <family val="2"/>
      </rPr>
      <t>-Äq.</t>
    </r>
  </si>
  <si>
    <r>
      <t>67.013 kg CO</t>
    </r>
    <r>
      <rPr>
        <b/>
        <vertAlign val="subscript"/>
        <sz val="10"/>
        <rFont val="Arial"/>
        <family val="2"/>
      </rPr>
      <t>2</t>
    </r>
    <r>
      <rPr>
        <b/>
        <sz val="10"/>
        <rFont val="Arial"/>
        <family val="2"/>
      </rPr>
      <t>-Äq.</t>
    </r>
  </si>
  <si>
    <r>
      <t>Menge CO</t>
    </r>
    <r>
      <rPr>
        <b/>
        <vertAlign val="subscript"/>
        <sz val="10"/>
        <rFont val="Arial"/>
        <family val="2"/>
      </rPr>
      <t>2</t>
    </r>
    <r>
      <rPr>
        <b/>
        <sz val="10"/>
        <rFont val="Arial"/>
        <family val="2"/>
      </rPr>
      <t>-Äquivalent-Emissionen direkt</t>
    </r>
  </si>
  <si>
    <r>
      <t>Menge CO</t>
    </r>
    <r>
      <rPr>
        <b/>
        <vertAlign val="subscript"/>
        <sz val="10"/>
        <rFont val="Arial"/>
        <family val="2"/>
      </rPr>
      <t>2</t>
    </r>
    <r>
      <rPr>
        <b/>
        <sz val="10"/>
        <rFont val="Arial"/>
        <family val="2"/>
      </rPr>
      <t>-Äquivalent-Emissionen indirekt</t>
    </r>
  </si>
  <si>
    <r>
      <t>Gesamtmenge CO</t>
    </r>
    <r>
      <rPr>
        <b/>
        <vertAlign val="subscript"/>
        <sz val="10"/>
        <rFont val="Arial"/>
        <family val="2"/>
      </rPr>
      <t>2</t>
    </r>
    <r>
      <rPr>
        <b/>
        <sz val="10"/>
        <rFont val="Arial"/>
        <family val="2"/>
      </rPr>
      <t>-Äquivalente (inkl. Vorkette)</t>
    </r>
  </si>
  <si>
    <r>
      <t>vermiedene CO</t>
    </r>
    <r>
      <rPr>
        <b/>
        <vertAlign val="subscript"/>
        <sz val="10"/>
        <rFont val="Arial"/>
        <family val="2"/>
      </rPr>
      <t>2</t>
    </r>
    <r>
      <rPr>
        <b/>
        <sz val="10"/>
        <rFont val="Arial"/>
        <family val="2"/>
      </rPr>
      <t>-Äquivalent-Emissionen (inkl. Vorkette)</t>
    </r>
  </si>
  <si>
    <t>3) Destatis; Statistisches Bundesamt (2015): Umweltnutzung und Wirtschaft - Teil 6: Verkehr und Umwelt</t>
  </si>
  <si>
    <t>Destatis, 2015</t>
  </si>
  <si>
    <t>LfU, 2016</t>
  </si>
  <si>
    <t>IER, 2016</t>
  </si>
  <si>
    <t>Ergebnisse aus der GEMIS-Datenbank  (Version 4.94)</t>
  </si>
  <si>
    <r>
      <t>vermiedene CO</t>
    </r>
    <r>
      <rPr>
        <b/>
        <vertAlign val="subscript"/>
        <sz val="10"/>
        <rFont val="Arial"/>
        <family val="2"/>
      </rPr>
      <t>2-</t>
    </r>
    <r>
      <rPr>
        <b/>
        <sz val="10"/>
        <rFont val="Arial"/>
        <family val="2"/>
      </rPr>
      <t xml:space="preserve">
Äquivalent-Emissionen (inkl. Vorkette)</t>
    </r>
  </si>
  <si>
    <r>
      <t>Die erzeugte Menge des Energieträgers multipliziert mit dem Emissionsfaktor ergibt die CO</t>
    </r>
    <r>
      <rPr>
        <vertAlign val="subscript"/>
        <sz val="10"/>
        <rFont val="Arial"/>
        <family val="2"/>
      </rPr>
      <t>2</t>
    </r>
    <r>
      <rPr>
        <sz val="10"/>
        <rFont val="Arial"/>
        <family val="2"/>
      </rPr>
      <t>-Äquivalent-Emissionen für die jeweiligen erneuerbare Energiequelle.</t>
    </r>
  </si>
  <si>
    <r>
      <t>CO</t>
    </r>
    <r>
      <rPr>
        <b/>
        <vertAlign val="subscript"/>
        <sz val="10"/>
        <rFont val="Arial"/>
        <family val="2"/>
      </rPr>
      <t>2</t>
    </r>
    <r>
      <rPr>
        <b/>
        <sz val="10"/>
        <rFont val="Arial"/>
        <family val="2"/>
      </rPr>
      <t>-Äquivalent-Emissionen der erneuerbaren Energiequelle</t>
    </r>
  </si>
  <si>
    <r>
      <rPr>
        <b/>
        <sz val="10"/>
        <rFont val="Arial"/>
        <family val="2"/>
      </rPr>
      <t xml:space="preserve">Energieträger </t>
    </r>
    <r>
      <rPr>
        <sz val="10"/>
        <rFont val="Arial"/>
        <family val="2"/>
      </rPr>
      <t xml:space="preserve">
(Liste erscheint bei Markierung der Zelle)</t>
    </r>
  </si>
  <si>
    <t>Strom-Mix Deutschland</t>
  </si>
  <si>
    <t>Wärme-Mix Deutschland</t>
  </si>
  <si>
    <t>Fossiler Strom-Mix</t>
  </si>
  <si>
    <t xml:space="preserve">Photovoltaik </t>
  </si>
  <si>
    <t>zusätzliche Emissionsfaktoren für verschiedene Referenzsysteme</t>
  </si>
  <si>
    <t>Substitutionsfaktoren Umweltbundesamt</t>
  </si>
  <si>
    <r>
      <t>Die erzeugte Menge multipliziert mit dem Emissionsfaktor für den Strom- oder Wärme-Mix ergibt die CO</t>
    </r>
    <r>
      <rPr>
        <vertAlign val="subscript"/>
        <sz val="10"/>
        <rFont val="Arial"/>
        <family val="2"/>
      </rPr>
      <t>2</t>
    </r>
    <r>
      <rPr>
        <sz val="10"/>
        <rFont val="Arial"/>
        <family val="2"/>
      </rPr>
      <t>-Äquivalent-Emissionen für das gewählte Referenzsystem.</t>
    </r>
  </si>
  <si>
    <r>
      <t>Die vermiedenen CO</t>
    </r>
    <r>
      <rPr>
        <vertAlign val="subscript"/>
        <sz val="10"/>
        <rFont val="Arial"/>
        <family val="2"/>
      </rPr>
      <t>2</t>
    </r>
    <r>
      <rPr>
        <sz val="10"/>
        <rFont val="Arial"/>
        <family val="2"/>
      </rPr>
      <t>-Äquivalent-Emissionen ergeben sich aus der Differenz der CO</t>
    </r>
    <r>
      <rPr>
        <vertAlign val="subscript"/>
        <sz val="10"/>
        <rFont val="Arial"/>
        <family val="2"/>
      </rPr>
      <t>2</t>
    </r>
    <r>
      <rPr>
        <sz val="10"/>
        <rFont val="Arial"/>
        <family val="2"/>
      </rPr>
      <t>-Äquivalent-Emissionen des gewählten Referenzsystems und den CO</t>
    </r>
    <r>
      <rPr>
        <vertAlign val="subscript"/>
        <sz val="10"/>
        <rFont val="Arial"/>
        <family val="2"/>
      </rPr>
      <t>2</t>
    </r>
    <r>
      <rPr>
        <sz val="10"/>
        <rFont val="Arial"/>
        <family val="2"/>
      </rPr>
      <t>-Äquivalent-Emissionen für die jeweilige erneuerbare Energiequelle.</t>
    </r>
  </si>
  <si>
    <t>Fossiler Wärme-Mix</t>
  </si>
  <si>
    <t>Strom-/Wärme-Mix Deutschland</t>
  </si>
  <si>
    <t>Strom-/Wärme-Mix Deutschland (fossil)</t>
  </si>
  <si>
    <t>Gesamt-CO2-Emissionen PKW in Deutschland (Stand 2013)</t>
  </si>
  <si>
    <t>Stromerzeugung:</t>
  </si>
  <si>
    <t>Wärmeerzeugung:</t>
  </si>
  <si>
    <t>LfU, PV</t>
  </si>
  <si>
    <t>LfU, Wasser</t>
  </si>
  <si>
    <t>LfU, Wind</t>
  </si>
  <si>
    <t>Stromerzeugung</t>
  </si>
  <si>
    <t>Wärmeerzeugung</t>
  </si>
  <si>
    <t>Stand: September 2016</t>
  </si>
  <si>
    <t>Veröffentlichung in Bearbeitung</t>
  </si>
  <si>
    <t>September 2016</t>
  </si>
  <si>
    <t>Der Emissionsfaktor ergibt sich aus der Multiplikation der Emissionsfaktoren für die verschiedenen Technologien mit ihren Anteilen an der gesamtdeutschen Strom-/Wärmeerzeugung (Quelle: AG Energiebilanzen)</t>
  </si>
  <si>
    <t>Der Emissionsfaktor ergibt sich aus der Multiplikation der Emissionsfaktoren für die fossilen Technologien mit ihren Anteilen an einer gesamtdeutschen Strom-/Wärmeerzeugung aus fossilen Energieträgern (Quelle: AG Energiebilanzen)</t>
  </si>
  <si>
    <t>Wahl des Referenzsystems zur Berechnung der vermiedenen Emissionen durch den Einsatz erneuerbarer Energien</t>
  </si>
  <si>
    <t>Die Berechnung der vermiedenen Emissionen durch den Einsatz erneuerbarer Energien erfolgt durch Gegenüberstellung der technologiespezifischen Emissionen der erneuerbaren Energieträger und den Emissionen aus dem alternativen Strom-/Wärmebezug aus dem Netz (Referenzsystem). Somit substitutiert der Einsatz erneuerbarer Energien die aus dem Netz bezogene Strom- bzw. Wärmemenge. Drei Referenzsysteme werden für Deutschland unterschieden:</t>
  </si>
  <si>
    <t>AGEB</t>
  </si>
  <si>
    <t>EnergieAgentur NRW</t>
  </si>
  <si>
    <t>Durchschnittlicher Jahres-Stromverbrauch eines Ein-Personen-Haushalts (2.229 kWh/a)</t>
  </si>
  <si>
    <t>Durchschnittlicher Jahres-Stromverbrauch eines Zwei-Personen-Haushalts (3.202 kWh/a)</t>
  </si>
  <si>
    <t>Durchschnittlicher Jahres-Stromverbrauch eines Drei-Personen-Haushalts (4.193 kWh/a)</t>
  </si>
  <si>
    <t>Durchschnittlicher Jahres-Stromverbrauch eines Vier-Personen-Haushalts (4.955 kWh/a)</t>
  </si>
  <si>
    <r>
      <t>1.159 kg CO</t>
    </r>
    <r>
      <rPr>
        <b/>
        <vertAlign val="subscript"/>
        <sz val="10"/>
        <rFont val="Arial"/>
        <family val="2"/>
      </rPr>
      <t>2</t>
    </r>
    <r>
      <rPr>
        <b/>
        <sz val="10"/>
        <rFont val="Arial"/>
        <family val="2"/>
      </rPr>
      <t>-Äq.</t>
    </r>
  </si>
  <si>
    <r>
      <t>1.666 kg CO</t>
    </r>
    <r>
      <rPr>
        <b/>
        <vertAlign val="subscript"/>
        <sz val="10"/>
        <rFont val="Arial"/>
        <family val="2"/>
      </rPr>
      <t>2</t>
    </r>
    <r>
      <rPr>
        <b/>
        <sz val="10"/>
        <rFont val="Arial"/>
        <family val="2"/>
      </rPr>
      <t>-Äq.</t>
    </r>
  </si>
  <si>
    <r>
      <t>2.181 kg CO</t>
    </r>
    <r>
      <rPr>
        <b/>
        <vertAlign val="subscript"/>
        <sz val="10"/>
        <rFont val="Arial"/>
        <family val="2"/>
      </rPr>
      <t>2</t>
    </r>
    <r>
      <rPr>
        <b/>
        <sz val="10"/>
        <rFont val="Arial"/>
        <family val="2"/>
      </rPr>
      <t>-Äq.</t>
    </r>
  </si>
  <si>
    <r>
      <t>2.577 kg CO</t>
    </r>
    <r>
      <rPr>
        <b/>
        <vertAlign val="subscript"/>
        <sz val="10"/>
        <rFont val="Arial"/>
        <family val="2"/>
      </rPr>
      <t>2</t>
    </r>
    <r>
      <rPr>
        <b/>
        <sz val="10"/>
        <rFont val="Arial"/>
        <family val="2"/>
      </rPr>
      <t>-Äq.</t>
    </r>
  </si>
  <si>
    <t>EnergieAgentur NRW, 2015</t>
  </si>
  <si>
    <t>LfU-Leitfaden, 2009</t>
  </si>
  <si>
    <t>- Erläuterungen zu den Berechnungen</t>
  </si>
  <si>
    <t>keine Angabe</t>
  </si>
  <si>
    <t>Wärme</t>
  </si>
  <si>
    <t>Geben Sie hier Ihre verbrauchte bzw. eingesparte Menge des jeweiligen Energieträgers ein.</t>
  </si>
  <si>
    <t xml:space="preserve">Klicken Sie die Felder unter "Stromerzeugung" bzw. "Wärmeerzeugung" an. Es erscheint eine Eingabeliste aus der Sie die erneuerbare Energiequellen zur Strom- oder Wärmeerzeugung auswählen können. Sie können bis zu drei Energiequellen auswählen. Tragen Sie in Spalte "Menge" die erzeugte Strom- oder Wärmemenge ein.                                                       </t>
  </si>
  <si>
    <t>Hackschnitzel (kg)</t>
  </si>
  <si>
    <t>kWh/kg</t>
  </si>
  <si>
    <t>LWF, 2015</t>
  </si>
  <si>
    <t>LWF: "Treibhausgasvermeidung durch Wärme aus Holz"; Merkblatt 34; Fichte Pellets 50 kW</t>
  </si>
  <si>
    <t>LWF: "Treibhausgasvermeidung durch Wärme aus Holz"; Merkblatt 34; Fichte Hackschnitzel 50 kW (w = 20 %)</t>
  </si>
  <si>
    <t>Hackschnitzel</t>
  </si>
  <si>
    <t>Umweltbundesamt, 2015</t>
  </si>
  <si>
    <t>Umweltbundesamt (2015): Emissionsbilanz erneuerbarer Energieträger; Bezugsjahr 2014</t>
  </si>
  <si>
    <t>LfU (2016): "Treibhausgas-Emissionsfaktoren der Strom- und Wärmeerzeugung in Deutschland"; Bezugsjahr 2014</t>
  </si>
  <si>
    <t>LfU-Leitfaden (2009); GEMIS-Datenbank, Version 4.94 - Vorketten Öl-Gas 2010, Öl-leicht frei HH/KV</t>
  </si>
  <si>
    <t>LfU-Leitfaden (2009); GEMIS-Datenbank, Version 4.94 - Vorketten Öl-Gas 2010, Erdgas-DE-mix frei HH/KV</t>
  </si>
  <si>
    <t>LfU-Leitfaden (2009); GEMIS-Datenbank, Version 4.94 - Vorketten Öl-Gas 2010, Flüssiggas frei Tankstelle</t>
  </si>
  <si>
    <t>LfU-Leitfaden (2009); GEMIS-Datenbank, Version 4.94 - Vorketten Öl-Gas 2010, Diesel frei Tankstelle</t>
  </si>
  <si>
    <t>LfU-Leitfaden (2009); GEMIS-Datenbank, Version 4.94 - Vorketten Öl-Gas 2010, Benzin frei Tankstelle</t>
  </si>
  <si>
    <t>Wählen Sie hier aus, welchen Strom- / Wärme-Mix Sie als Referenzsystem betrachten. Klicken Sie dazu in das Feld und wählen Sie das Referenzsystem aus der Liste aus.</t>
  </si>
  <si>
    <r>
      <rPr>
        <sz val="10"/>
        <rFont val="Arial"/>
        <family val="2"/>
      </rPr>
      <t xml:space="preserve">Eine Beschreibung der alternativen Referenzsysteme finden Sie im Tabellenblatt </t>
    </r>
    <r>
      <rPr>
        <u/>
        <sz val="10"/>
        <color indexed="12"/>
        <rFont val="Arial"/>
        <family val="2"/>
      </rPr>
      <t>Erläuterungen.</t>
    </r>
  </si>
  <si>
    <t>Technologiespezifische Substitution</t>
  </si>
  <si>
    <t>Der Emissionsfaktor ergibt sich aus der Multiplikation der Emissionsfaktoren für die fossilen Technologien mit spezifischen Substitutionsfaktoren des Umweltbundesamts für die einzelnen erneuerbaren Energieträger (Quelle: Umweltbundesamt, 2015)</t>
  </si>
  <si>
    <t>Flug einer Person von München nach Berlin (einfacher Flug, 528 km)</t>
  </si>
  <si>
    <r>
      <t>123 kg CO</t>
    </r>
    <r>
      <rPr>
        <b/>
        <vertAlign val="subscript"/>
        <sz val="10"/>
        <rFont val="Arial"/>
        <family val="2"/>
      </rPr>
      <t>2</t>
    </r>
    <r>
      <rPr>
        <b/>
        <sz val="10"/>
        <rFont val="Arial"/>
        <family val="2"/>
      </rPr>
      <t>-Äq.</t>
    </r>
  </si>
  <si>
    <t>atmosfair</t>
  </si>
  <si>
    <t>Flug einer Person von München nach New York (einfacher Flug, 6.526 km)</t>
  </si>
  <si>
    <r>
      <t>1.928 kg CO</t>
    </r>
    <r>
      <rPr>
        <b/>
        <vertAlign val="subscript"/>
        <sz val="10"/>
        <rFont val="Arial"/>
        <family val="2"/>
      </rPr>
      <t>2</t>
    </r>
    <r>
      <rPr>
        <b/>
        <sz val="10"/>
        <rFont val="Arial"/>
        <family val="2"/>
      </rPr>
      <t>-Äq.</t>
    </r>
  </si>
  <si>
    <t>1) Strom-/Wärme-Mix:
    Der Emissionsfaktor für das Referenzsystem ergibt sich aus der Multiplikation der Emissionsfaktoren für die verschiedenen Technologien mit ihren Anteilen an der gesamtdeutschen Strom-/
    Wärmeerzeugung (Quelle: AG Energiebilanzen). In diesem Szenario ersetzt der Ausbau der erneuerbaren Energien den Strom- und Wärme-Mix in seiner gegenwärtigen Zusammensetzung.</t>
  </si>
  <si>
    <t>2) fossiler Strom-/Wärme-Mix
    Der Emissionsfaktor für das Referenzsystem ergibt sich aus der Multiplikation der Emissionsfaktoren für die fossilen Technologien mit ihren Anteilen an einer gesamtdeutschen Strom-/ 
    Wärmeerzeugung aus fossilen Energieträgern (Quelle: AG Energiebilanzen). In diesem Szenario ersetzt der Ausbau der erneuerbaren Energien die fossilen Energieträger mit ihrem gegenwärtigen
    Anteil am gesamtdeutschen Strom- bzw. Wärme-Mix.</t>
  </si>
  <si>
    <t>3) Technologiespezifische Substitution
    Der Emissionsfaktor ergibt sich aus der Multiplikation der Emissionsfaktoren für die fossilen Technologien mit spezifischen Substitutionsfaktoren für die einzelnen erneuerbaren Energieträger. Die
    Substitutionsfaktoren geben an, welche fossilen Energieträger zu welchem Anteil durch den Einsatz der jeweiligen erneuerbaren Energien ersetzt werden (Quelle: Umweltbundesamt, 2015). In
    diesem Szenario ersetzt der Ausbau der erneuerbaren Energien die fossilen Energieträger. Diese Substitution erfolgt anhand technologienspezifischer Faktoren für die erneuerbaren
    Energiequellen.</t>
  </si>
  <si>
    <t>1) AG Energiebilanzen: Bruttostromerzeugung in Deutschland ab 1990 nach Energieträgern</t>
  </si>
  <si>
    <t>2) Atmosfair: CO2 Kompensationsrechner</t>
  </si>
  <si>
    <t>atmosfair, 2016</t>
  </si>
  <si>
    <t>ProBas, 2010</t>
  </si>
  <si>
    <t xml:space="preserve">4) EnergieAgentur NRW (2015): Erhebung "Wo im Haushalt bleibt der Strom?" </t>
  </si>
  <si>
    <t>5) GEMIS-Datenbank, Version 4.94 - IINAS (Internationales Institut für Nachhaltigkeitsanalysen und -strategien)</t>
  </si>
  <si>
    <t>6) IER; Institut für Energiewirtschaft und Rationelle Energieanwendung (2016): Heizkostenvergleich für Wohn- und nicht Nichtwohngebäude</t>
  </si>
  <si>
    <t>7) LfU-Leitfaden; Bayerisches Landesamt für Umwelt (2009): Leitfaden für effiziente Energienutzung in Industrie und Gewerbe - Klima schützen - Kosten senken</t>
  </si>
  <si>
    <t>8) LfU; Bayerisches Landesamt für Umwelt; Energie-Atlas Bayern (2016): Daten und Fakten zu Photovoltaik, Wasser und Wind</t>
  </si>
  <si>
    <t>9) LfU; Bayerisches Landesamt für Umwelt; Energie-Atlas Bayern (2016): Daten und Fakten zu Wasser</t>
  </si>
  <si>
    <t>10) LfU; Bayerisches Landesamt für Umwelt; Energie-Atlas Bayern (2016): Daten und Fakten zu Wind</t>
  </si>
  <si>
    <t>11) LfU; Bayerisches Landesamt für Umwelt (2016): Treibhausgas-Emissionsfaktoren für die Strom- und Wärmeerzeugung in Deutschland</t>
  </si>
  <si>
    <t>12) LWF; Lamdesamt für Wald und Forstwirtschaft (2015): Treibhausgasvermeidung durch Wärme aus Holz; Merkblatt 34</t>
  </si>
  <si>
    <t>13) ProBas-Datenbank: TankstelleKerosin-DE-2010 (Umweltbundesamt)</t>
  </si>
  <si>
    <t>14) Umweltbundesamt (2015): Emissionsbilanz erneuerbarer Energieträger - Bestimmung vermiedener Emissionen im Jahr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</si>
</sst>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0"/>
    <numFmt numFmtId="165" formatCode="#,##0.000"/>
  </numFmts>
  <fonts count="32" x14ac:knownFonts="1">
    <font>
      <sz val="10"/>
      <name val="Arial"/>
    </font>
    <font>
      <sz val="10"/>
      <name val="Arial"/>
      <family val="2"/>
    </font>
    <font>
      <vertAlign val="superscript"/>
      <sz val="10"/>
      <name val="Arial"/>
      <family val="2"/>
    </font>
    <font>
      <sz val="8"/>
      <name val="Arial"/>
      <family val="2"/>
    </font>
    <font>
      <b/>
      <sz val="10"/>
      <name val="Arial"/>
      <family val="2"/>
    </font>
    <font>
      <b/>
      <vertAlign val="subscript"/>
      <sz val="10"/>
      <name val="Arial"/>
      <family val="2"/>
    </font>
    <font>
      <b/>
      <u/>
      <sz val="10"/>
      <name val="Arial"/>
      <family val="2"/>
    </font>
    <font>
      <u/>
      <sz val="10"/>
      <color indexed="12"/>
      <name val="Arial"/>
      <family val="2"/>
    </font>
    <font>
      <sz val="10"/>
      <name val="Arial"/>
      <family val="2"/>
    </font>
    <font>
      <b/>
      <sz val="12"/>
      <name val="Arial"/>
      <family val="2"/>
    </font>
    <font>
      <u/>
      <sz val="10"/>
      <name val="Arial"/>
      <family val="2"/>
    </font>
    <font>
      <sz val="10"/>
      <color indexed="10"/>
      <name val="Arial"/>
      <family val="2"/>
    </font>
    <font>
      <sz val="10"/>
      <color indexed="17"/>
      <name val="Arial"/>
      <family val="2"/>
    </font>
    <font>
      <vertAlign val="subscript"/>
      <sz val="10"/>
      <name val="Arial"/>
      <family val="2"/>
    </font>
    <font>
      <sz val="10"/>
      <color indexed="12"/>
      <name val="Arial"/>
      <family val="2"/>
    </font>
    <font>
      <b/>
      <sz val="11"/>
      <name val="Arial"/>
      <family val="2"/>
    </font>
    <font>
      <b/>
      <vertAlign val="subscript"/>
      <sz val="12"/>
      <name val="Arial"/>
      <family val="2"/>
    </font>
    <font>
      <b/>
      <vertAlign val="subscript"/>
      <sz val="11"/>
      <name val="Arial"/>
      <family val="2"/>
    </font>
    <font>
      <sz val="12"/>
      <name val="Arial"/>
      <family val="2"/>
    </font>
    <font>
      <i/>
      <sz val="10"/>
      <color rgb="FFFF0000"/>
      <name val="Arial"/>
      <family val="2"/>
    </font>
    <font>
      <b/>
      <i/>
      <sz val="10"/>
      <color rgb="FFFF0000"/>
      <name val="Arial"/>
      <family val="2"/>
    </font>
    <font>
      <b/>
      <sz val="10"/>
      <color rgb="FFFF0000"/>
      <name val="Arial"/>
      <family val="2"/>
    </font>
    <font>
      <b/>
      <sz val="10"/>
      <color rgb="FF00B050"/>
      <name val="Arial"/>
      <family val="2"/>
    </font>
    <font>
      <b/>
      <sz val="10"/>
      <color rgb="FF0070C0"/>
      <name val="Arial"/>
      <family val="2"/>
    </font>
    <font>
      <sz val="10"/>
      <color rgb="FF0070C0"/>
      <name val="Arial"/>
      <family val="2"/>
    </font>
    <font>
      <sz val="16"/>
      <name val="Arial"/>
      <family val="2"/>
    </font>
    <font>
      <sz val="16"/>
      <name val="Arial Unicode MS"/>
      <family val="2"/>
    </font>
    <font>
      <sz val="10"/>
      <color rgb="FFFF0000"/>
      <name val="Arial"/>
      <family val="2"/>
    </font>
    <font>
      <sz val="10"/>
      <color rgb="FF00B050"/>
      <name val="Arial"/>
      <family val="2"/>
    </font>
    <font>
      <b/>
      <u/>
      <sz val="10"/>
      <color indexed="12"/>
      <name val="Arial"/>
      <family val="2"/>
    </font>
    <font>
      <b/>
      <sz val="12"/>
      <color rgb="FF336699"/>
      <name val="Arial"/>
      <family val="2"/>
    </font>
    <font>
      <sz val="10"/>
      <name val="Marlett"/>
      <charset val="2"/>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rgb="FFFDC400"/>
        <bgColor indexed="64"/>
      </patternFill>
    </fill>
    <fill>
      <patternFill patternType="solid">
        <fgColor theme="4" tint="0.79998168889431442"/>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s>
  <cellStyleXfs count="4">
    <xf numFmtId="0" fontId="0" fillId="0" borderId="0"/>
    <xf numFmtId="0" fontId="7"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cellStyleXfs>
  <cellXfs count="459">
    <xf numFmtId="0" fontId="0" fillId="0" borderId="0" xfId="0"/>
    <xf numFmtId="0" fontId="0" fillId="0" borderId="2" xfId="0" applyBorder="1"/>
    <xf numFmtId="0" fontId="0" fillId="0" borderId="0" xfId="0" applyAlignment="1"/>
    <xf numFmtId="0" fontId="4" fillId="0" borderId="0" xfId="0" applyFont="1"/>
    <xf numFmtId="0" fontId="9" fillId="0" borderId="0" xfId="0" applyFont="1" applyAlignment="1"/>
    <xf numFmtId="0" fontId="0" fillId="0" borderId="0" xfId="0" applyBorder="1"/>
    <xf numFmtId="0" fontId="6" fillId="0" borderId="0" xfId="0" applyFont="1"/>
    <xf numFmtId="0" fontId="0" fillId="0" borderId="3" xfId="0" applyBorder="1"/>
    <xf numFmtId="0" fontId="0" fillId="0" borderId="4" xfId="0" applyBorder="1"/>
    <xf numFmtId="0" fontId="8" fillId="0" borderId="0" xfId="0" applyFont="1"/>
    <xf numFmtId="0" fontId="0" fillId="0" borderId="0" xfId="0" applyAlignment="1" applyProtection="1">
      <alignment horizontal="left"/>
    </xf>
    <xf numFmtId="0" fontId="0" fillId="0" borderId="0" xfId="0" applyFill="1"/>
    <xf numFmtId="0" fontId="0" fillId="0" borderId="0" xfId="0" applyBorder="1" applyAlignment="1" applyProtection="1"/>
    <xf numFmtId="0" fontId="0" fillId="0" borderId="0" xfId="0" applyBorder="1" applyAlignment="1" applyProtection="1">
      <alignment horizontal="left"/>
    </xf>
    <xf numFmtId="0" fontId="0" fillId="0" borderId="0" xfId="0" applyBorder="1" applyProtection="1"/>
    <xf numFmtId="2" fontId="0" fillId="0" borderId="0" xfId="0" applyNumberFormat="1" applyFill="1" applyBorder="1"/>
    <xf numFmtId="0" fontId="0" fillId="0" borderId="0" xfId="0" applyFill="1" applyBorder="1"/>
    <xf numFmtId="0" fontId="4" fillId="0" borderId="0" xfId="0" applyFont="1" applyFill="1" applyBorder="1" applyAlignment="1">
      <alignment horizontal="center" vertical="center" wrapText="1"/>
    </xf>
    <xf numFmtId="0" fontId="0" fillId="0" borderId="5" xfId="0" applyBorder="1"/>
    <xf numFmtId="0" fontId="0" fillId="0" borderId="6" xfId="0" applyBorder="1"/>
    <xf numFmtId="0" fontId="4" fillId="0" borderId="5" xfId="0" applyFont="1" applyBorder="1"/>
    <xf numFmtId="0" fontId="10" fillId="0" borderId="0" xfId="0" applyFont="1" applyBorder="1" applyAlignment="1"/>
    <xf numFmtId="0" fontId="0" fillId="0" borderId="0" xfId="0" applyAlignment="1">
      <alignment wrapText="1"/>
    </xf>
    <xf numFmtId="0" fontId="4" fillId="0" borderId="0" xfId="0" applyFont="1" applyAlignment="1">
      <alignment wrapText="1"/>
    </xf>
    <xf numFmtId="0" fontId="9" fillId="0" borderId="0" xfId="0" applyFont="1" applyAlignment="1">
      <alignment wrapText="1"/>
    </xf>
    <xf numFmtId="0" fontId="7" fillId="0" borderId="0" xfId="1" applyBorder="1" applyAlignment="1" applyProtection="1">
      <alignment horizontal="left" wrapText="1"/>
    </xf>
    <xf numFmtId="0" fontId="7" fillId="0" borderId="0" xfId="1" applyFont="1" applyBorder="1" applyAlignment="1" applyProtection="1">
      <alignment horizontal="left" wrapText="1"/>
    </xf>
    <xf numFmtId="0" fontId="7" fillId="0" borderId="0" xfId="1" applyBorder="1" applyAlignment="1" applyProtection="1"/>
    <xf numFmtId="0" fontId="19" fillId="0" borderId="0" xfId="0" applyFont="1" applyAlignment="1"/>
    <xf numFmtId="0" fontId="20" fillId="0" borderId="0" xfId="0" applyFont="1" applyBorder="1" applyAlignment="1" applyProtection="1">
      <alignment horizontal="left"/>
    </xf>
    <xf numFmtId="0" fontId="0" fillId="2" borderId="0" xfId="0" applyFill="1" applyBorder="1"/>
    <xf numFmtId="0" fontId="0" fillId="2" borderId="6" xfId="0" applyFill="1" applyBorder="1" applyAlignment="1">
      <alignment horizontal="left"/>
    </xf>
    <xf numFmtId="0" fontId="8" fillId="2" borderId="0" xfId="0" applyFont="1" applyFill="1" applyBorder="1" applyAlignment="1">
      <alignment horizontal="right"/>
    </xf>
    <xf numFmtId="0" fontId="4" fillId="2" borderId="6" xfId="0" applyFont="1" applyFill="1" applyBorder="1" applyAlignment="1">
      <alignment horizontal="right"/>
    </xf>
    <xf numFmtId="0" fontId="8" fillId="3" borderId="0" xfId="0" applyFont="1" applyFill="1" applyBorder="1" applyAlignment="1">
      <alignment horizontal="right"/>
    </xf>
    <xf numFmtId="0" fontId="4" fillId="3" borderId="6" xfId="0" applyFont="1" applyFill="1" applyBorder="1" applyAlignment="1">
      <alignment horizontal="right"/>
    </xf>
    <xf numFmtId="4" fontId="0" fillId="3" borderId="8" xfId="0" applyNumberFormat="1" applyFill="1" applyBorder="1" applyAlignment="1">
      <alignment horizontal="right"/>
    </xf>
    <xf numFmtId="4" fontId="0" fillId="3" borderId="11" xfId="0" applyNumberFormat="1" applyFill="1" applyBorder="1" applyAlignment="1">
      <alignment horizontal="right" vertical="center"/>
    </xf>
    <xf numFmtId="0" fontId="0" fillId="3" borderId="0" xfId="0" applyFill="1" applyBorder="1"/>
    <xf numFmtId="3" fontId="1" fillId="3" borderId="0" xfId="2" applyNumberFormat="1" applyFill="1" applyBorder="1" applyAlignment="1">
      <alignment horizontal="right"/>
    </xf>
    <xf numFmtId="2" fontId="0" fillId="3" borderId="0" xfId="0" applyNumberFormat="1" applyFill="1" applyBorder="1"/>
    <xf numFmtId="164" fontId="12" fillId="3" borderId="0" xfId="0" applyNumberFormat="1" applyFont="1" applyFill="1" applyBorder="1"/>
    <xf numFmtId="0" fontId="0" fillId="3" borderId="6" xfId="0" applyFill="1" applyBorder="1" applyAlignment="1">
      <alignment horizontal="left"/>
    </xf>
    <xf numFmtId="3" fontId="0" fillId="3" borderId="0" xfId="0" applyNumberFormat="1" applyFill="1" applyBorder="1"/>
    <xf numFmtId="0" fontId="0" fillId="3" borderId="7" xfId="0" applyFill="1" applyBorder="1"/>
    <xf numFmtId="0" fontId="0" fillId="3" borderId="4" xfId="0" applyFill="1" applyBorder="1" applyAlignment="1">
      <alignment horizontal="left"/>
    </xf>
    <xf numFmtId="0" fontId="4" fillId="0" borderId="0" xfId="0" applyFont="1" applyFill="1" applyBorder="1"/>
    <xf numFmtId="2" fontId="0" fillId="0" borderId="0" xfId="0" applyNumberFormat="1" applyFill="1" applyBorder="1" applyAlignment="1">
      <alignment horizontal="center"/>
    </xf>
    <xf numFmtId="3" fontId="1" fillId="0" borderId="0" xfId="2" applyNumberFormat="1" applyFill="1" applyBorder="1" applyAlignment="1">
      <alignment horizontal="right"/>
    </xf>
    <xf numFmtId="164" fontId="12" fillId="0" borderId="0" xfId="0" applyNumberFormat="1" applyFont="1" applyFill="1" applyBorder="1"/>
    <xf numFmtId="0" fontId="7" fillId="0" borderId="0" xfId="1" applyAlignment="1" applyProtection="1"/>
    <xf numFmtId="0" fontId="0" fillId="0" borderId="0" xfId="0" applyAlignment="1">
      <alignment horizontal="center" wrapText="1"/>
    </xf>
    <xf numFmtId="0" fontId="6" fillId="0" borderId="0" xfId="0" applyFont="1" applyAlignment="1" applyProtection="1">
      <alignment horizontal="left"/>
    </xf>
    <xf numFmtId="0" fontId="9" fillId="0" borderId="0" xfId="0" applyFont="1" applyAlignment="1" applyProtection="1">
      <alignment horizontal="left"/>
    </xf>
    <xf numFmtId="0" fontId="0" fillId="4" borderId="30" xfId="0" applyFill="1" applyBorder="1"/>
    <xf numFmtId="0" fontId="0" fillId="4" borderId="5" xfId="0" applyFill="1" applyBorder="1"/>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7" xfId="0" applyFont="1" applyFill="1" applyBorder="1" applyAlignment="1">
      <alignment horizontal="center" vertical="center"/>
    </xf>
    <xf numFmtId="0" fontId="0" fillId="3" borderId="0" xfId="0" applyFill="1" applyBorder="1" applyAlignment="1">
      <alignment horizontal="center"/>
    </xf>
    <xf numFmtId="49" fontId="8" fillId="2" borderId="0" xfId="0" applyNumberFormat="1" applyFont="1" applyFill="1" applyBorder="1" applyAlignment="1">
      <alignment horizontal="left"/>
    </xf>
    <xf numFmtId="49" fontId="0" fillId="2" borderId="0" xfId="0" applyNumberFormat="1" applyFill="1" applyBorder="1" applyAlignment="1">
      <alignment horizontal="left"/>
    </xf>
    <xf numFmtId="164" fontId="24" fillId="3" borderId="0" xfId="0" applyNumberFormat="1" applyFont="1" applyFill="1" applyBorder="1"/>
    <xf numFmtId="164" fontId="24" fillId="2" borderId="0" xfId="0" applyNumberFormat="1" applyFont="1" applyFill="1" applyBorder="1"/>
    <xf numFmtId="164" fontId="24" fillId="3" borderId="7" xfId="0" applyNumberFormat="1" applyFont="1" applyFill="1" applyBorder="1"/>
    <xf numFmtId="0" fontId="0" fillId="0" borderId="7" xfId="0" applyBorder="1"/>
    <xf numFmtId="3" fontId="0" fillId="3" borderId="7" xfId="0" applyNumberFormat="1" applyFill="1" applyBorder="1"/>
    <xf numFmtId="0" fontId="1" fillId="3" borderId="0" xfId="0" applyFont="1" applyFill="1" applyBorder="1" applyAlignment="1">
      <alignment horizontal="center"/>
    </xf>
    <xf numFmtId="0" fontId="0" fillId="3" borderId="7" xfId="0" applyFill="1" applyBorder="1" applyAlignment="1">
      <alignment horizontal="center"/>
    </xf>
    <xf numFmtId="0" fontId="1" fillId="3" borderId="7" xfId="0" applyFont="1" applyFill="1" applyBorder="1" applyAlignment="1">
      <alignment horizontal="center"/>
    </xf>
    <xf numFmtId="0" fontId="1" fillId="2" borderId="6" xfId="0" applyFont="1" applyFill="1" applyBorder="1" applyAlignment="1">
      <alignment horizontal="center"/>
    </xf>
    <xf numFmtId="0" fontId="23" fillId="4" borderId="19" xfId="0" applyFont="1" applyFill="1" applyBorder="1" applyAlignment="1">
      <alignment horizontal="center"/>
    </xf>
    <xf numFmtId="0" fontId="1" fillId="4" borderId="6" xfId="0" applyFont="1" applyFill="1" applyBorder="1" applyAlignment="1"/>
    <xf numFmtId="0" fontId="1" fillId="3" borderId="20" xfId="0" applyFont="1" applyFill="1" applyBorder="1" applyAlignment="1">
      <alignment horizontal="center"/>
    </xf>
    <xf numFmtId="0" fontId="0" fillId="3" borderId="20" xfId="0" applyFill="1" applyBorder="1" applyAlignment="1">
      <alignment horizontal="center"/>
    </xf>
    <xf numFmtId="0" fontId="1" fillId="3" borderId="19" xfId="0" applyFont="1" applyFill="1" applyBorder="1" applyAlignment="1">
      <alignment horizontal="center"/>
    </xf>
    <xf numFmtId="0" fontId="1" fillId="3" borderId="6" xfId="0" applyFont="1" applyFill="1" applyBorder="1" applyAlignment="1">
      <alignment horizontal="center"/>
    </xf>
    <xf numFmtId="0" fontId="4" fillId="2" borderId="0" xfId="0" applyFont="1" applyFill="1" applyBorder="1"/>
    <xf numFmtId="0" fontId="4" fillId="4" borderId="34" xfId="0" applyFont="1" applyFill="1" applyBorder="1"/>
    <xf numFmtId="0" fontId="4" fillId="3" borderId="35" xfId="0" applyFont="1" applyFill="1" applyBorder="1"/>
    <xf numFmtId="0" fontId="4" fillId="2" borderId="35" xfId="0" applyFont="1" applyFill="1" applyBorder="1"/>
    <xf numFmtId="3" fontId="0" fillId="2" borderId="0" xfId="0" applyNumberFormat="1" applyFill="1" applyBorder="1"/>
    <xf numFmtId="0" fontId="0" fillId="2" borderId="0" xfId="0" applyFill="1" applyBorder="1" applyAlignment="1">
      <alignment horizontal="center"/>
    </xf>
    <xf numFmtId="0" fontId="1" fillId="2" borderId="0" xfId="0" applyFont="1" applyFill="1" applyBorder="1" applyAlignment="1">
      <alignment horizontal="center"/>
    </xf>
    <xf numFmtId="0" fontId="1" fillId="0" borderId="0" xfId="0" applyFont="1" applyBorder="1" applyAlignment="1">
      <alignment vertical="center" textRotation="90"/>
    </xf>
    <xf numFmtId="0" fontId="0" fillId="0" borderId="30" xfId="0" applyBorder="1"/>
    <xf numFmtId="0" fontId="29" fillId="4" borderId="4" xfId="1" applyFont="1" applyFill="1" applyBorder="1" applyAlignment="1" applyProtection="1">
      <alignment horizontal="center" vertical="center"/>
    </xf>
    <xf numFmtId="164" fontId="24" fillId="2" borderId="35" xfId="0" applyNumberFormat="1" applyFont="1" applyFill="1" applyBorder="1"/>
    <xf numFmtId="0" fontId="4" fillId="2" borderId="34" xfId="0" applyFont="1" applyFill="1" applyBorder="1"/>
    <xf numFmtId="164" fontId="24" fillId="2" borderId="7" xfId="0" applyNumberFormat="1" applyFont="1" applyFill="1" applyBorder="1"/>
    <xf numFmtId="0" fontId="0" fillId="2" borderId="4" xfId="0" applyFill="1" applyBorder="1" applyAlignment="1">
      <alignment horizontal="left"/>
    </xf>
    <xf numFmtId="3" fontId="1" fillId="2" borderId="7" xfId="2" applyNumberFormat="1" applyFill="1" applyBorder="1" applyAlignment="1">
      <alignment horizontal="right"/>
    </xf>
    <xf numFmtId="0" fontId="0" fillId="2" borderId="7" xfId="0" applyFill="1" applyBorder="1"/>
    <xf numFmtId="164" fontId="12" fillId="2" borderId="7" xfId="0" applyNumberFormat="1" applyFont="1" applyFill="1" applyBorder="1"/>
    <xf numFmtId="0" fontId="1" fillId="2" borderId="4" xfId="0" applyFont="1" applyFill="1" applyBorder="1"/>
    <xf numFmtId="0" fontId="4" fillId="3" borderId="36" xfId="0" applyFont="1" applyFill="1" applyBorder="1"/>
    <xf numFmtId="164" fontId="24" fillId="3" borderId="20" xfId="0" applyNumberFormat="1" applyFont="1" applyFill="1" applyBorder="1"/>
    <xf numFmtId="0" fontId="0" fillId="3" borderId="19" xfId="0" applyFill="1" applyBorder="1" applyAlignment="1">
      <alignment horizontal="left"/>
    </xf>
    <xf numFmtId="3" fontId="0" fillId="3" borderId="20" xfId="0" applyNumberFormat="1" applyFill="1" applyBorder="1"/>
    <xf numFmtId="0" fontId="0" fillId="3" borderId="20" xfId="0" applyFill="1" applyBorder="1"/>
    <xf numFmtId="0" fontId="0" fillId="2" borderId="7" xfId="0" applyFill="1" applyBorder="1" applyAlignment="1">
      <alignment horizontal="center"/>
    </xf>
    <xf numFmtId="0" fontId="1" fillId="2" borderId="7" xfId="0" applyFont="1" applyFill="1" applyBorder="1" applyAlignment="1">
      <alignment horizontal="center"/>
    </xf>
    <xf numFmtId="0" fontId="1" fillId="2" borderId="4" xfId="0" applyFont="1" applyFill="1" applyBorder="1" applyAlignment="1">
      <alignment horizontal="center"/>
    </xf>
    <xf numFmtId="0" fontId="4" fillId="3" borderId="34" xfId="0" applyFont="1" applyFill="1" applyBorder="1"/>
    <xf numFmtId="0" fontId="1" fillId="3" borderId="4" xfId="0" applyFont="1" applyFill="1" applyBorder="1" applyAlignment="1">
      <alignment horizontal="center"/>
    </xf>
    <xf numFmtId="0" fontId="1" fillId="0" borderId="0" xfId="0" applyFont="1"/>
    <xf numFmtId="0" fontId="0" fillId="0" borderId="0" xfId="0" applyBorder="1" applyAlignment="1">
      <alignment horizontal="center" wrapText="1"/>
    </xf>
    <xf numFmtId="0" fontId="8" fillId="4" borderId="36" xfId="0" applyFont="1" applyFill="1" applyBorder="1"/>
    <xf numFmtId="0" fontId="4" fillId="4" borderId="35" xfId="0" applyFont="1" applyFill="1" applyBorder="1" applyAlignment="1">
      <alignment horizontal="center"/>
    </xf>
    <xf numFmtId="0" fontId="7" fillId="2" borderId="35" xfId="1" applyFill="1" applyBorder="1" applyAlignment="1" applyProtection="1">
      <alignment horizontal="center"/>
    </xf>
    <xf numFmtId="0" fontId="7" fillId="3" borderId="35" xfId="1" applyFill="1" applyBorder="1" applyAlignment="1" applyProtection="1">
      <alignment horizontal="center"/>
    </xf>
    <xf numFmtId="164" fontId="4" fillId="0" borderId="0" xfId="0" applyNumberFormat="1" applyFont="1" applyBorder="1" applyAlignment="1">
      <alignment horizontal="right" vertical="center"/>
    </xf>
    <xf numFmtId="0" fontId="0" fillId="0" borderId="0" xfId="0" applyBorder="1" applyAlignment="1">
      <alignment horizontal="center" vertical="center"/>
    </xf>
    <xf numFmtId="0" fontId="6" fillId="0" borderId="0" xfId="0" applyFont="1" applyAlignment="1" applyProtection="1"/>
    <xf numFmtId="0" fontId="0" fillId="0" borderId="0" xfId="0" applyAlignment="1" applyProtection="1"/>
    <xf numFmtId="2" fontId="0" fillId="2" borderId="0" xfId="0" applyNumberFormat="1" applyFill="1" applyBorder="1"/>
    <xf numFmtId="164" fontId="12" fillId="2" borderId="0" xfId="0" applyNumberFormat="1" applyFont="1" applyFill="1" applyBorder="1"/>
    <xf numFmtId="0" fontId="8" fillId="3" borderId="7" xfId="0" applyFont="1" applyFill="1" applyBorder="1" applyAlignment="1">
      <alignment horizontal="right"/>
    </xf>
    <xf numFmtId="0" fontId="7" fillId="3" borderId="34" xfId="1" applyFill="1" applyBorder="1" applyAlignment="1" applyProtection="1">
      <alignment horizontal="center"/>
    </xf>
    <xf numFmtId="4" fontId="0" fillId="5" borderId="24" xfId="0" applyNumberFormat="1" applyFill="1" applyBorder="1"/>
    <xf numFmtId="4" fontId="0" fillId="3" borderId="8" xfId="0" applyNumberFormat="1" applyFill="1" applyBorder="1"/>
    <xf numFmtId="4" fontId="0" fillId="0" borderId="0" xfId="0" applyNumberFormat="1"/>
    <xf numFmtId="49" fontId="7" fillId="2" borderId="35" xfId="1" applyNumberFormat="1" applyFill="1" applyBorder="1" applyAlignment="1" applyProtection="1">
      <alignment horizontal="center"/>
    </xf>
    <xf numFmtId="49" fontId="1" fillId="2" borderId="0" xfId="0" applyNumberFormat="1" applyFont="1" applyFill="1" applyBorder="1" applyAlignment="1">
      <alignment horizontal="left"/>
    </xf>
    <xf numFmtId="0" fontId="4" fillId="2" borderId="0" xfId="0" applyFont="1" applyFill="1" applyBorder="1" applyAlignment="1">
      <alignment horizontal="right"/>
    </xf>
    <xf numFmtId="0" fontId="7" fillId="2" borderId="0" xfId="1" applyFill="1" applyBorder="1" applyAlignment="1" applyProtection="1">
      <alignment horizontal="center"/>
    </xf>
    <xf numFmtId="49" fontId="8" fillId="2" borderId="0" xfId="0" applyNumberFormat="1" applyFont="1" applyFill="1" applyBorder="1" applyAlignment="1">
      <alignment horizontal="center"/>
    </xf>
    <xf numFmtId="3" fontId="4" fillId="3" borderId="4" xfId="0" applyNumberFormat="1" applyFont="1" applyFill="1" applyBorder="1" applyAlignment="1">
      <alignment horizontal="right"/>
    </xf>
    <xf numFmtId="4" fontId="0" fillId="3" borderId="29" xfId="0" applyNumberFormat="1" applyFill="1" applyBorder="1" applyAlignment="1">
      <alignment horizontal="left"/>
    </xf>
    <xf numFmtId="4" fontId="0" fillId="2" borderId="1" xfId="0" applyNumberFormat="1" applyFill="1" applyBorder="1"/>
    <xf numFmtId="4" fontId="1" fillId="2" borderId="2" xfId="0" applyNumberFormat="1" applyFont="1" applyFill="1" applyBorder="1" applyAlignment="1">
      <alignment horizontal="left" vertical="center"/>
    </xf>
    <xf numFmtId="4" fontId="0" fillId="3" borderId="12" xfId="0" applyNumberFormat="1" applyFill="1" applyBorder="1" applyAlignment="1">
      <alignment horizontal="left" vertical="center"/>
    </xf>
    <xf numFmtId="4" fontId="0" fillId="3" borderId="12" xfId="0" applyNumberFormat="1" applyFill="1" applyBorder="1" applyAlignment="1">
      <alignment horizontal="center" vertical="center"/>
    </xf>
    <xf numFmtId="4" fontId="0" fillId="3" borderId="4" xfId="0" applyNumberFormat="1" applyFill="1" applyBorder="1"/>
    <xf numFmtId="4" fontId="0" fillId="3" borderId="1" xfId="0" applyNumberFormat="1" applyFill="1" applyBorder="1"/>
    <xf numFmtId="49" fontId="7" fillId="3" borderId="35" xfId="1" applyNumberFormat="1" applyFill="1" applyBorder="1" applyAlignment="1" applyProtection="1">
      <alignment horizontal="center"/>
    </xf>
    <xf numFmtId="0" fontId="1" fillId="3" borderId="19" xfId="0" applyFont="1" applyFill="1" applyBorder="1" applyAlignment="1">
      <alignment horizontal="left"/>
    </xf>
    <xf numFmtId="0" fontId="1" fillId="2" borderId="6" xfId="0" applyFont="1" applyFill="1" applyBorder="1" applyAlignment="1">
      <alignment horizontal="left"/>
    </xf>
    <xf numFmtId="0" fontId="1" fillId="3" borderId="6" xfId="0" applyFont="1" applyFill="1" applyBorder="1" applyAlignment="1">
      <alignment horizontal="left"/>
    </xf>
    <xf numFmtId="4" fontId="0" fillId="0" borderId="0" xfId="0" applyNumberFormat="1" applyFill="1"/>
    <xf numFmtId="4" fontId="8" fillId="4" borderId="15" xfId="0" applyNumberFormat="1" applyFont="1" applyFill="1" applyBorder="1" applyAlignment="1">
      <alignment horizontal="center" vertical="center"/>
    </xf>
    <xf numFmtId="4" fontId="4" fillId="4" borderId="16" xfId="0" applyNumberFormat="1" applyFont="1" applyFill="1" applyBorder="1" applyAlignment="1">
      <alignment horizontal="center" vertical="center"/>
    </xf>
    <xf numFmtId="4" fontId="8" fillId="4" borderId="18" xfId="0" applyNumberFormat="1" applyFont="1" applyFill="1" applyBorder="1" applyAlignment="1">
      <alignment horizontal="center" vertical="center"/>
    </xf>
    <xf numFmtId="4" fontId="4" fillId="4" borderId="21" xfId="0" applyNumberFormat="1" applyFont="1" applyFill="1" applyBorder="1" applyAlignment="1">
      <alignment horizontal="center" vertical="center" wrapText="1"/>
    </xf>
    <xf numFmtId="4" fontId="4" fillId="4" borderId="17" xfId="0" applyNumberFormat="1" applyFont="1" applyFill="1" applyBorder="1" applyAlignment="1">
      <alignment horizontal="center" vertical="center" wrapText="1"/>
    </xf>
    <xf numFmtId="4" fontId="4" fillId="4" borderId="18" xfId="0" applyNumberFormat="1" applyFont="1" applyFill="1" applyBorder="1" applyAlignment="1">
      <alignment horizontal="center" vertical="center"/>
    </xf>
    <xf numFmtId="4" fontId="8" fillId="4" borderId="15" xfId="0" applyNumberFormat="1" applyFont="1" applyFill="1" applyBorder="1" applyAlignment="1">
      <alignment horizontal="center" vertical="center" wrapText="1"/>
    </xf>
    <xf numFmtId="4" fontId="0" fillId="0" borderId="3" xfId="0" applyNumberFormat="1" applyBorder="1"/>
    <xf numFmtId="4" fontId="4" fillId="2" borderId="4" xfId="0" applyNumberFormat="1" applyFont="1" applyFill="1" applyBorder="1"/>
    <xf numFmtId="4" fontId="0" fillId="2" borderId="3" xfId="0" applyNumberFormat="1" applyFill="1" applyBorder="1" applyAlignment="1">
      <alignment horizontal="left" vertical="center"/>
    </xf>
    <xf numFmtId="4" fontId="0" fillId="0" borderId="2" xfId="0" applyNumberFormat="1" applyBorder="1"/>
    <xf numFmtId="4" fontId="0" fillId="3" borderId="12" xfId="0" applyNumberFormat="1" applyFill="1" applyBorder="1" applyAlignment="1">
      <alignment horizontal="left"/>
    </xf>
    <xf numFmtId="4" fontId="0" fillId="2" borderId="2" xfId="0" applyNumberFormat="1" applyFill="1" applyBorder="1" applyAlignment="1">
      <alignment horizontal="left" vertical="center"/>
    </xf>
    <xf numFmtId="4" fontId="4" fillId="2" borderId="1" xfId="0" applyNumberFormat="1" applyFont="1" applyFill="1" applyBorder="1" applyAlignment="1">
      <alignment horizontal="right" vertical="center"/>
    </xf>
    <xf numFmtId="4" fontId="0" fillId="3" borderId="14" xfId="0" applyNumberFormat="1" applyFill="1" applyBorder="1"/>
    <xf numFmtId="4" fontId="1" fillId="3" borderId="12" xfId="0" applyNumberFormat="1" applyFont="1" applyFill="1" applyBorder="1" applyAlignment="1">
      <alignment horizontal="left"/>
    </xf>
    <xf numFmtId="4" fontId="4" fillId="5" borderId="28" xfId="0" applyNumberFormat="1" applyFont="1" applyFill="1" applyBorder="1"/>
    <xf numFmtId="4" fontId="0" fillId="5" borderId="26" xfId="0" applyNumberFormat="1" applyFill="1" applyBorder="1"/>
    <xf numFmtId="4" fontId="15" fillId="0" borderId="0" xfId="0" applyNumberFormat="1" applyFont="1" applyAlignment="1"/>
    <xf numFmtId="4" fontId="6" fillId="0" borderId="0" xfId="0" applyNumberFormat="1" applyFont="1" applyAlignment="1"/>
    <xf numFmtId="4" fontId="8" fillId="0" borderId="0" xfId="0" applyNumberFormat="1" applyFont="1"/>
    <xf numFmtId="4" fontId="0" fillId="5" borderId="27" xfId="0" applyNumberFormat="1" applyFill="1" applyBorder="1"/>
    <xf numFmtId="4" fontId="0" fillId="0" borderId="0" xfId="0" applyNumberFormat="1" applyAlignment="1">
      <alignment horizontal="right"/>
    </xf>
    <xf numFmtId="4" fontId="0" fillId="0" borderId="0" xfId="0" applyNumberFormat="1" applyAlignment="1">
      <alignment horizontal="left"/>
    </xf>
    <xf numFmtId="4" fontId="0" fillId="0" borderId="0" xfId="0" applyNumberFormat="1" applyAlignment="1"/>
    <xf numFmtId="4" fontId="4" fillId="0" borderId="0" xfId="0" applyNumberFormat="1" applyFont="1"/>
    <xf numFmtId="4" fontId="4" fillId="0" borderId="0" xfId="0" applyNumberFormat="1" applyFont="1" applyAlignment="1"/>
    <xf numFmtId="4" fontId="1" fillId="0" borderId="35" xfId="0" applyNumberFormat="1" applyFont="1" applyFill="1" applyBorder="1"/>
    <xf numFmtId="4" fontId="1" fillId="0" borderId="34" xfId="0" applyNumberFormat="1" applyFont="1" applyFill="1" applyBorder="1"/>
    <xf numFmtId="4" fontId="1" fillId="0" borderId="29" xfId="0" applyNumberFormat="1" applyFont="1" applyFill="1" applyBorder="1"/>
    <xf numFmtId="0" fontId="31" fillId="0" borderId="0" xfId="0" applyFont="1"/>
    <xf numFmtId="49" fontId="8" fillId="2" borderId="0" xfId="0" applyNumberFormat="1" applyFont="1" applyFill="1" applyBorder="1" applyAlignment="1">
      <alignment horizontal="left"/>
    </xf>
    <xf numFmtId="49" fontId="1" fillId="2" borderId="0" xfId="0" applyNumberFormat="1" applyFont="1" applyFill="1" applyBorder="1" applyAlignment="1">
      <alignment horizontal="left"/>
    </xf>
    <xf numFmtId="49" fontId="0" fillId="2" borderId="0" xfId="0" applyNumberFormat="1" applyFill="1" applyBorder="1" applyAlignment="1">
      <alignment horizontal="left"/>
    </xf>
    <xf numFmtId="0" fontId="0" fillId="0" borderId="6" xfId="0" applyBorder="1" applyAlignment="1"/>
    <xf numFmtId="0" fontId="25" fillId="0" borderId="6" xfId="0" applyFont="1" applyBorder="1" applyAlignment="1"/>
    <xf numFmtId="0" fontId="4" fillId="0" borderId="35" xfId="0" applyFont="1" applyFill="1" applyBorder="1"/>
    <xf numFmtId="164" fontId="24" fillId="0" borderId="0" xfId="0" applyNumberFormat="1" applyFont="1" applyFill="1" applyBorder="1"/>
    <xf numFmtId="3" fontId="0" fillId="0" borderId="0" xfId="0" applyNumberFormat="1" applyFill="1" applyBorder="1"/>
    <xf numFmtId="0" fontId="0" fillId="0" borderId="0" xfId="0" applyFill="1" applyBorder="1" applyAlignment="1">
      <alignment horizontal="center"/>
    </xf>
    <xf numFmtId="0" fontId="1" fillId="0" borderId="0" xfId="0" applyFont="1" applyFill="1" applyBorder="1" applyAlignment="1">
      <alignment horizontal="center"/>
    </xf>
    <xf numFmtId="0" fontId="0" fillId="0" borderId="6" xfId="0" applyFill="1" applyBorder="1" applyAlignment="1">
      <alignment horizontal="left"/>
    </xf>
    <xf numFmtId="0" fontId="1" fillId="0" borderId="6" xfId="0" applyFont="1" applyFill="1" applyBorder="1" applyAlignment="1">
      <alignment horizontal="left"/>
    </xf>
    <xf numFmtId="0" fontId="1" fillId="0" borderId="6" xfId="0" applyFont="1" applyFill="1" applyBorder="1" applyAlignment="1">
      <alignment horizontal="center"/>
    </xf>
    <xf numFmtId="3" fontId="0" fillId="2" borderId="7" xfId="0" applyNumberFormat="1" applyFill="1" applyBorder="1"/>
    <xf numFmtId="0" fontId="4" fillId="3" borderId="43" xfId="0" applyFont="1" applyFill="1" applyBorder="1"/>
    <xf numFmtId="164" fontId="24" fillId="3" borderId="13" xfId="0" applyNumberFormat="1" applyFont="1" applyFill="1" applyBorder="1"/>
    <xf numFmtId="0" fontId="0" fillId="3" borderId="1" xfId="0" applyFill="1" applyBorder="1" applyAlignment="1">
      <alignment horizontal="left"/>
    </xf>
    <xf numFmtId="3" fontId="0" fillId="3" borderId="13" xfId="0" applyNumberFormat="1" applyFill="1" applyBorder="1"/>
    <xf numFmtId="0" fontId="0" fillId="3" borderId="13" xfId="0" applyFill="1" applyBorder="1"/>
    <xf numFmtId="0" fontId="0" fillId="3" borderId="13" xfId="0" applyFill="1" applyBorder="1" applyAlignment="1">
      <alignment horizontal="center"/>
    </xf>
    <xf numFmtId="0" fontId="1" fillId="3" borderId="13"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left"/>
    </xf>
    <xf numFmtId="0" fontId="4" fillId="3" borderId="4" xfId="0" applyFont="1" applyFill="1" applyBorder="1" applyAlignment="1">
      <alignment horizontal="right"/>
    </xf>
    <xf numFmtId="0" fontId="1" fillId="0" borderId="0" xfId="0" applyFont="1" applyBorder="1"/>
    <xf numFmtId="3" fontId="0" fillId="3" borderId="8" xfId="0" applyNumberFormat="1" applyFill="1" applyBorder="1"/>
    <xf numFmtId="3" fontId="0" fillId="5" borderId="24" xfId="0" applyNumberFormat="1" applyFill="1" applyBorder="1"/>
    <xf numFmtId="3" fontId="0" fillId="3" borderId="22" xfId="0" applyNumberFormat="1" applyFill="1" applyBorder="1" applyAlignment="1" applyProtection="1">
      <alignment horizontal="right"/>
      <protection locked="0"/>
    </xf>
    <xf numFmtId="3" fontId="0" fillId="0" borderId="4" xfId="0" applyNumberFormat="1" applyBorder="1"/>
    <xf numFmtId="3" fontId="0" fillId="3" borderId="9" xfId="0" applyNumberFormat="1" applyFill="1" applyBorder="1"/>
    <xf numFmtId="3" fontId="0" fillId="0" borderId="0" xfId="0" applyNumberFormat="1"/>
    <xf numFmtId="3" fontId="0" fillId="0" borderId="7" xfId="0" applyNumberFormat="1" applyBorder="1"/>
    <xf numFmtId="3" fontId="0" fillId="3" borderId="38" xfId="0" applyNumberFormat="1" applyFill="1" applyBorder="1"/>
    <xf numFmtId="3" fontId="0" fillId="3" borderId="23" xfId="0" applyNumberFormat="1" applyFill="1" applyBorder="1" applyAlignment="1" applyProtection="1">
      <alignment horizontal="right"/>
      <protection locked="0"/>
    </xf>
    <xf numFmtId="3" fontId="0" fillId="0" borderId="1" xfId="0" applyNumberFormat="1" applyBorder="1"/>
    <xf numFmtId="3" fontId="0" fillId="3" borderId="10" xfId="0" applyNumberFormat="1" applyFill="1" applyBorder="1"/>
    <xf numFmtId="3" fontId="0" fillId="0" borderId="13" xfId="0" applyNumberFormat="1" applyBorder="1"/>
    <xf numFmtId="3" fontId="0" fillId="3" borderId="11" xfId="0" applyNumberFormat="1" applyFill="1" applyBorder="1" applyAlignment="1"/>
    <xf numFmtId="3" fontId="0" fillId="3" borderId="12" xfId="0" applyNumberFormat="1" applyFill="1" applyBorder="1" applyAlignment="1"/>
    <xf numFmtId="3" fontId="0" fillId="3" borderId="11" xfId="0" applyNumberFormat="1" applyFill="1" applyBorder="1"/>
    <xf numFmtId="3" fontId="1" fillId="0" borderId="1" xfId="0" applyNumberFormat="1" applyFont="1" applyBorder="1"/>
    <xf numFmtId="3" fontId="0" fillId="3" borderId="24" xfId="0" applyNumberFormat="1" applyFill="1" applyBorder="1"/>
    <xf numFmtId="3" fontId="0" fillId="0" borderId="0" xfId="0" applyNumberFormat="1" applyBorder="1"/>
    <xf numFmtId="3" fontId="4" fillId="5" borderId="28" xfId="0" applyNumberFormat="1" applyFont="1" applyFill="1" applyBorder="1"/>
    <xf numFmtId="3" fontId="0" fillId="5" borderId="26" xfId="0" applyNumberFormat="1" applyFill="1" applyBorder="1"/>
    <xf numFmtId="3" fontId="0" fillId="0" borderId="0" xfId="0" applyNumberFormat="1" applyFill="1"/>
    <xf numFmtId="3" fontId="0" fillId="5" borderId="27" xfId="0" applyNumberFormat="1" applyFill="1" applyBorder="1"/>
    <xf numFmtId="0" fontId="15" fillId="2" borderId="0" xfId="0" applyFont="1" applyFill="1"/>
    <xf numFmtId="0" fontId="0" fillId="2" borderId="0" xfId="0" applyFill="1"/>
    <xf numFmtId="0" fontId="0" fillId="2" borderId="0" xfId="0" applyFill="1" applyBorder="1" applyAlignment="1" applyProtection="1"/>
    <xf numFmtId="0" fontId="0" fillId="2" borderId="0" xfId="0" applyFill="1" applyBorder="1" applyProtection="1"/>
    <xf numFmtId="0" fontId="20" fillId="2" borderId="0" xfId="0" applyFont="1" applyFill="1" applyBorder="1" applyAlignment="1" applyProtection="1">
      <alignment horizontal="left"/>
    </xf>
    <xf numFmtId="0" fontId="0" fillId="2" borderId="0" xfId="0" applyFill="1" applyBorder="1" applyAlignment="1" applyProtection="1">
      <alignment horizontal="left"/>
    </xf>
    <xf numFmtId="0" fontId="7" fillId="2" borderId="0" xfId="1" applyFill="1" applyBorder="1" applyAlignment="1" applyProtection="1"/>
    <xf numFmtId="0" fontId="7" fillId="2" borderId="0" xfId="1" applyFill="1" applyBorder="1" applyAlignment="1" applyProtection="1">
      <alignment horizontal="left"/>
    </xf>
    <xf numFmtId="0" fontId="1" fillId="2" borderId="0" xfId="0" applyFont="1" applyFill="1"/>
    <xf numFmtId="0" fontId="30" fillId="2" borderId="0" xfId="0" applyFont="1" applyFill="1"/>
    <xf numFmtId="0" fontId="15" fillId="2" borderId="0" xfId="0" applyFont="1" applyFill="1" applyAlignment="1"/>
    <xf numFmtId="0" fontId="0" fillId="2" borderId="0" xfId="0" applyFill="1" applyAlignment="1"/>
    <xf numFmtId="49" fontId="1" fillId="2" borderId="0" xfId="0" applyNumberFormat="1" applyFont="1" applyFill="1" applyAlignment="1"/>
    <xf numFmtId="3" fontId="1" fillId="3" borderId="23" xfId="0" applyNumberFormat="1" applyFont="1" applyFill="1" applyBorder="1" applyProtection="1">
      <protection locked="0"/>
    </xf>
    <xf numFmtId="2" fontId="0" fillId="3" borderId="5" xfId="0" applyNumberFormat="1" applyFill="1" applyBorder="1" applyAlignment="1">
      <alignment horizontal="center"/>
    </xf>
    <xf numFmtId="2" fontId="0" fillId="3" borderId="6" xfId="0" applyNumberFormat="1" applyFill="1" applyBorder="1" applyAlignment="1">
      <alignment horizontal="center"/>
    </xf>
    <xf numFmtId="2" fontId="0" fillId="2" borderId="5" xfId="0" applyNumberFormat="1" applyFill="1" applyBorder="1" applyAlignment="1">
      <alignment horizontal="center"/>
    </xf>
    <xf numFmtId="2" fontId="0" fillId="2" borderId="6" xfId="0" applyNumberFormat="1" applyFill="1" applyBorder="1" applyAlignment="1">
      <alignment horizontal="center"/>
    </xf>
    <xf numFmtId="3" fontId="1" fillId="3" borderId="42" xfId="0" applyNumberFormat="1" applyFont="1" applyFill="1" applyBorder="1" applyProtection="1">
      <protection locked="0"/>
    </xf>
    <xf numFmtId="3" fontId="0" fillId="3" borderId="46" xfId="0" applyNumberFormat="1" applyFill="1" applyBorder="1"/>
    <xf numFmtId="3" fontId="0" fillId="3" borderId="47" xfId="0" applyNumberFormat="1" applyFill="1" applyBorder="1" applyAlignment="1"/>
    <xf numFmtId="165" fontId="0" fillId="2" borderId="1" xfId="0" applyNumberFormat="1" applyFill="1" applyBorder="1"/>
    <xf numFmtId="4" fontId="4" fillId="4" borderId="48" xfId="0" applyNumberFormat="1" applyFont="1" applyFill="1" applyBorder="1" applyAlignment="1">
      <alignment horizontal="center" vertical="center"/>
    </xf>
    <xf numFmtId="4" fontId="8" fillId="4" borderId="49" xfId="0" applyNumberFormat="1" applyFont="1" applyFill="1" applyBorder="1" applyAlignment="1">
      <alignment horizontal="center" vertical="center"/>
    </xf>
    <xf numFmtId="4" fontId="0" fillId="3" borderId="24" xfId="0" applyNumberFormat="1" applyFill="1" applyBorder="1" applyAlignment="1">
      <alignment horizontal="right"/>
    </xf>
    <xf numFmtId="4" fontId="0" fillId="3" borderId="47" xfId="0" applyNumberFormat="1" applyFill="1" applyBorder="1" applyAlignment="1">
      <alignment horizontal="left"/>
    </xf>
    <xf numFmtId="4" fontId="4" fillId="4" borderId="50" xfId="0" applyNumberFormat="1" applyFont="1" applyFill="1" applyBorder="1" applyAlignment="1">
      <alignment horizontal="center" vertical="center" wrapText="1"/>
    </xf>
    <xf numFmtId="4" fontId="4" fillId="4" borderId="49" xfId="0" applyNumberFormat="1" applyFont="1" applyFill="1" applyBorder="1" applyAlignment="1">
      <alignment horizontal="center" vertical="center"/>
    </xf>
    <xf numFmtId="4" fontId="0" fillId="3" borderId="17" xfId="0" applyNumberFormat="1" applyFill="1" applyBorder="1" applyAlignment="1">
      <alignment horizontal="right" vertical="center"/>
    </xf>
    <xf numFmtId="4" fontId="0" fillId="3" borderId="18" xfId="0" applyNumberFormat="1" applyFill="1" applyBorder="1" applyAlignment="1">
      <alignment horizontal="left" vertical="center"/>
    </xf>
    <xf numFmtId="4" fontId="0" fillId="3" borderId="9" xfId="0" applyNumberFormat="1" applyFill="1" applyBorder="1"/>
    <xf numFmtId="4" fontId="0" fillId="3" borderId="10" xfId="0" applyNumberFormat="1" applyFill="1" applyBorder="1"/>
    <xf numFmtId="4" fontId="0" fillId="3" borderId="18" xfId="0" applyNumberFormat="1" applyFill="1" applyBorder="1" applyAlignment="1">
      <alignment horizontal="center" vertical="center"/>
    </xf>
    <xf numFmtId="4" fontId="0" fillId="3" borderId="24" xfId="0" applyNumberFormat="1" applyFill="1" applyBorder="1"/>
    <xf numFmtId="4" fontId="0" fillId="3" borderId="25" xfId="0" applyNumberFormat="1" applyFill="1" applyBorder="1"/>
    <xf numFmtId="0" fontId="0" fillId="2" borderId="0" xfId="0" applyFill="1" applyBorder="1" applyAlignment="1">
      <alignment horizontal="left"/>
    </xf>
    <xf numFmtId="3" fontId="1" fillId="2" borderId="0" xfId="2" applyNumberFormat="1" applyFill="1" applyBorder="1" applyAlignment="1">
      <alignment horizontal="right"/>
    </xf>
    <xf numFmtId="3" fontId="1" fillId="3" borderId="7" xfId="2" applyNumberFormat="1" applyFill="1" applyBorder="1" applyAlignment="1">
      <alignment horizontal="right"/>
    </xf>
    <xf numFmtId="164" fontId="12" fillId="3" borderId="7" xfId="0" applyNumberFormat="1" applyFont="1" applyFill="1" applyBorder="1"/>
    <xf numFmtId="0" fontId="1" fillId="3" borderId="4" xfId="0" applyFont="1" applyFill="1" applyBorder="1"/>
    <xf numFmtId="3" fontId="1" fillId="3" borderId="20" xfId="2" applyNumberFormat="1" applyFill="1" applyBorder="1" applyAlignment="1">
      <alignment horizontal="right"/>
    </xf>
    <xf numFmtId="164" fontId="12" fillId="3" borderId="20" xfId="0" applyNumberFormat="1" applyFont="1" applyFill="1" applyBorder="1"/>
    <xf numFmtId="0" fontId="1" fillId="3" borderId="19" xfId="0" applyFont="1" applyFill="1" applyBorder="1"/>
    <xf numFmtId="0" fontId="1" fillId="2" borderId="6" xfId="0" applyFont="1" applyFill="1" applyBorder="1"/>
    <xf numFmtId="0" fontId="4" fillId="2" borderId="7" xfId="0" applyFont="1" applyFill="1" applyBorder="1"/>
    <xf numFmtId="0" fontId="0" fillId="3" borderId="0" xfId="0" applyFill="1" applyBorder="1" applyAlignment="1"/>
    <xf numFmtId="164" fontId="11" fillId="2" borderId="5" xfId="0" applyNumberFormat="1" applyFont="1" applyFill="1" applyBorder="1" applyAlignment="1">
      <alignment horizontal="right"/>
    </xf>
    <xf numFmtId="164" fontId="11" fillId="3" borderId="5" xfId="0" applyNumberFormat="1" applyFont="1" applyFill="1" applyBorder="1" applyAlignment="1">
      <alignment horizontal="right"/>
    </xf>
    <xf numFmtId="164" fontId="11" fillId="3" borderId="3" xfId="0" applyNumberFormat="1" applyFont="1" applyFill="1" applyBorder="1" applyAlignment="1">
      <alignment horizontal="right"/>
    </xf>
    <xf numFmtId="164" fontId="11" fillId="2" borderId="3" xfId="0" applyNumberFormat="1" applyFont="1" applyFill="1" applyBorder="1" applyAlignment="1">
      <alignment horizontal="right"/>
    </xf>
    <xf numFmtId="164" fontId="11" fillId="3" borderId="30" xfId="0" applyNumberFormat="1" applyFont="1" applyFill="1" applyBorder="1" applyAlignment="1">
      <alignment horizontal="right"/>
    </xf>
    <xf numFmtId="0" fontId="1" fillId="2" borderId="0" xfId="0" applyFont="1" applyFill="1" applyBorder="1" applyAlignment="1">
      <alignment horizontal="left"/>
    </xf>
    <xf numFmtId="4" fontId="1" fillId="3" borderId="7" xfId="2" applyNumberFormat="1" applyFill="1" applyBorder="1" applyAlignment="1">
      <alignment horizontal="right"/>
    </xf>
    <xf numFmtId="3" fontId="1" fillId="3" borderId="3" xfId="2" applyNumberFormat="1" applyFill="1" applyBorder="1" applyAlignment="1">
      <alignment horizontal="right"/>
    </xf>
    <xf numFmtId="0" fontId="0" fillId="3" borderId="6" xfId="0" applyFill="1" applyBorder="1" applyAlignment="1"/>
    <xf numFmtId="0" fontId="1" fillId="3" borderId="4" xfId="0" applyFont="1" applyFill="1" applyBorder="1" applyAlignment="1">
      <alignment horizontal="left"/>
    </xf>
    <xf numFmtId="164" fontId="24" fillId="3" borderId="3" xfId="0" applyNumberFormat="1" applyFont="1" applyFill="1" applyBorder="1"/>
    <xf numFmtId="0" fontId="1" fillId="3" borderId="36" xfId="0" applyFont="1" applyFill="1" applyBorder="1" applyAlignment="1">
      <alignment vertical="center"/>
    </xf>
    <xf numFmtId="0" fontId="1" fillId="0" borderId="3" xfId="0" applyFont="1" applyBorder="1"/>
    <xf numFmtId="3" fontId="0" fillId="3" borderId="42" xfId="0" applyNumberFormat="1" applyFill="1" applyBorder="1" applyAlignment="1" applyProtection="1">
      <alignment horizontal="right"/>
      <protection locked="0"/>
    </xf>
    <xf numFmtId="3" fontId="1" fillId="0" borderId="4" xfId="0" applyNumberFormat="1" applyFont="1" applyBorder="1"/>
    <xf numFmtId="3" fontId="0" fillId="3" borderId="27" xfId="0" applyNumberFormat="1" applyFill="1" applyBorder="1"/>
    <xf numFmtId="3" fontId="0" fillId="3" borderId="14" xfId="0" applyNumberFormat="1" applyFill="1" applyBorder="1"/>
    <xf numFmtId="4" fontId="1" fillId="0" borderId="2" xfId="0" applyNumberFormat="1" applyFont="1" applyBorder="1"/>
    <xf numFmtId="4" fontId="0" fillId="2" borderId="14" xfId="0" applyNumberFormat="1" applyFill="1" applyBorder="1" applyAlignment="1"/>
    <xf numFmtId="4" fontId="1" fillId="2" borderId="10" xfId="0" applyNumberFormat="1" applyFont="1" applyFill="1" applyBorder="1" applyAlignment="1"/>
    <xf numFmtId="3" fontId="1" fillId="2" borderId="22" xfId="0" applyNumberFormat="1" applyFont="1" applyFill="1" applyBorder="1" applyProtection="1"/>
    <xf numFmtId="3" fontId="1" fillId="3" borderId="22" xfId="0" applyNumberFormat="1" applyFont="1" applyFill="1" applyBorder="1" applyProtection="1">
      <protection locked="0"/>
    </xf>
    <xf numFmtId="3" fontId="0" fillId="3" borderId="29" xfId="0" applyNumberFormat="1" applyFill="1" applyBorder="1" applyAlignment="1"/>
    <xf numFmtId="3" fontId="0" fillId="3" borderId="38" xfId="0" applyNumberFormat="1" applyFill="1" applyBorder="1" applyAlignment="1"/>
    <xf numFmtId="3" fontId="0" fillId="0" borderId="31" xfId="0" applyNumberFormat="1" applyBorder="1"/>
    <xf numFmtId="3" fontId="1" fillId="2" borderId="53" xfId="0" applyNumberFormat="1" applyFont="1" applyFill="1" applyBorder="1" applyProtection="1"/>
    <xf numFmtId="3" fontId="1" fillId="2" borderId="52" xfId="0" applyNumberFormat="1" applyFont="1" applyFill="1" applyBorder="1" applyProtection="1"/>
    <xf numFmtId="3" fontId="0" fillId="2" borderId="32" xfId="0" applyNumberFormat="1" applyFill="1" applyBorder="1"/>
    <xf numFmtId="3" fontId="0" fillId="2" borderId="33" xfId="0" applyNumberFormat="1" applyFill="1" applyBorder="1"/>
    <xf numFmtId="3" fontId="0" fillId="2" borderId="45" xfId="0" applyNumberFormat="1" applyFill="1" applyBorder="1"/>
    <xf numFmtId="3" fontId="0" fillId="2" borderId="37" xfId="0" applyNumberFormat="1" applyFill="1" applyBorder="1"/>
    <xf numFmtId="3" fontId="0" fillId="2" borderId="8" xfId="0" applyNumberFormat="1" applyFill="1" applyBorder="1"/>
    <xf numFmtId="3" fontId="0" fillId="2" borderId="9" xfId="0" applyNumberFormat="1" applyFill="1" applyBorder="1"/>
    <xf numFmtId="0" fontId="9" fillId="0" borderId="0" xfId="0" applyFont="1" applyAlignment="1" applyProtection="1">
      <alignment horizontal="center"/>
    </xf>
    <xf numFmtId="0" fontId="1" fillId="0" borderId="0" xfId="0" applyFont="1" applyAlignment="1" applyProtection="1">
      <alignment horizontal="left"/>
    </xf>
    <xf numFmtId="3" fontId="1" fillId="0" borderId="44" xfId="0" applyNumberFormat="1" applyFont="1" applyBorder="1" applyAlignment="1">
      <alignment horizontal="left"/>
    </xf>
    <xf numFmtId="3" fontId="1" fillId="0" borderId="31" xfId="0" applyNumberFormat="1" applyFont="1" applyBorder="1" applyAlignment="1">
      <alignment horizontal="left"/>
    </xf>
    <xf numFmtId="3" fontId="4" fillId="3" borderId="3" xfId="0" applyNumberFormat="1" applyFont="1" applyFill="1" applyBorder="1" applyAlignment="1" applyProtection="1">
      <alignment horizontal="left"/>
      <protection locked="0"/>
    </xf>
    <xf numFmtId="3" fontId="4" fillId="3" borderId="7" xfId="0" applyNumberFormat="1" applyFont="1" applyFill="1" applyBorder="1" applyAlignment="1" applyProtection="1">
      <alignment horizontal="left"/>
      <protection locked="0"/>
    </xf>
    <xf numFmtId="0" fontId="1" fillId="4" borderId="28"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9" fillId="0" borderId="0" xfId="0" applyFont="1" applyAlignment="1" applyProtection="1">
      <alignment horizontal="center" wrapText="1"/>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4" fillId="4" borderId="16"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0" fontId="0" fillId="4" borderId="39" xfId="0" applyFill="1" applyBorder="1" applyAlignment="1">
      <alignment horizontal="center" vertical="center"/>
    </xf>
    <xf numFmtId="0" fontId="0" fillId="4" borderId="42" xfId="0" applyFill="1" applyBorder="1" applyAlignment="1">
      <alignment horizontal="center" vertical="center"/>
    </xf>
    <xf numFmtId="0" fontId="4" fillId="4" borderId="39"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28"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33" xfId="0" applyFont="1" applyFill="1" applyBorder="1" applyAlignment="1">
      <alignment horizontal="center" vertical="center" wrapText="1"/>
    </xf>
    <xf numFmtId="0" fontId="1" fillId="0" borderId="0" xfId="0" applyFont="1" applyAlignment="1">
      <alignment horizontal="left" vertical="center" wrapText="1"/>
    </xf>
    <xf numFmtId="3" fontId="0" fillId="0" borderId="5" xfId="0" applyNumberFormat="1" applyBorder="1" applyAlignment="1">
      <alignment horizontal="center"/>
    </xf>
    <xf numFmtId="3" fontId="0" fillId="0" borderId="0" xfId="0" applyNumberFormat="1" applyBorder="1" applyAlignment="1">
      <alignment horizontal="center"/>
    </xf>
    <xf numFmtId="0" fontId="15" fillId="4" borderId="30"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6" xfId="0" applyFont="1" applyFill="1" applyBorder="1" applyAlignment="1">
      <alignment horizontal="center" vertical="center"/>
    </xf>
    <xf numFmtId="49" fontId="1" fillId="2" borderId="5" xfId="0" applyNumberFormat="1" applyFont="1" applyFill="1" applyBorder="1" applyAlignment="1">
      <alignment horizontal="left"/>
    </xf>
    <xf numFmtId="49" fontId="1" fillId="2" borderId="0" xfId="0" applyNumberFormat="1" applyFont="1" applyFill="1" applyBorder="1" applyAlignment="1">
      <alignment horizontal="left"/>
    </xf>
    <xf numFmtId="49" fontId="8" fillId="2" borderId="0" xfId="0" applyNumberFormat="1" applyFont="1" applyFill="1" applyBorder="1" applyAlignment="1">
      <alignment horizontal="left"/>
    </xf>
    <xf numFmtId="49" fontId="1" fillId="3" borderId="5" xfId="0" applyNumberFormat="1" applyFont="1" applyFill="1" applyBorder="1" applyAlignment="1">
      <alignment horizontal="left"/>
    </xf>
    <xf numFmtId="49" fontId="1" fillId="3" borderId="0" xfId="0" applyNumberFormat="1" applyFont="1" applyFill="1" applyBorder="1" applyAlignment="1">
      <alignment horizontal="left"/>
    </xf>
    <xf numFmtId="49" fontId="1" fillId="3" borderId="3" xfId="0" applyNumberFormat="1" applyFont="1" applyFill="1" applyBorder="1" applyAlignment="1">
      <alignment horizontal="left"/>
    </xf>
    <xf numFmtId="49" fontId="1" fillId="3" borderId="7" xfId="0" applyNumberFormat="1" applyFont="1" applyFill="1" applyBorder="1" applyAlignment="1">
      <alignment horizontal="left"/>
    </xf>
    <xf numFmtId="49" fontId="8" fillId="3" borderId="0" xfId="0" applyNumberFormat="1" applyFont="1" applyFill="1" applyBorder="1" applyAlignment="1">
      <alignment horizontal="left"/>
    </xf>
    <xf numFmtId="0" fontId="27" fillId="0" borderId="0" xfId="0" applyFont="1" applyAlignment="1" applyProtection="1">
      <alignment horizontal="left"/>
    </xf>
    <xf numFmtId="0" fontId="1" fillId="0" borderId="0" xfId="0" applyFont="1" applyAlignment="1" applyProtection="1">
      <alignment horizontal="left" vertical="center" wrapText="1"/>
    </xf>
    <xf numFmtId="49" fontId="8" fillId="3" borderId="7" xfId="0" applyNumberFormat="1" applyFont="1" applyFill="1" applyBorder="1" applyAlignment="1">
      <alignment horizontal="left"/>
    </xf>
    <xf numFmtId="49" fontId="8" fillId="2" borderId="5" xfId="0" applyNumberFormat="1" applyFont="1" applyFill="1" applyBorder="1" applyAlignment="1">
      <alignment horizontal="left"/>
    </xf>
    <xf numFmtId="49" fontId="8" fillId="3" borderId="5" xfId="0" applyNumberFormat="1" applyFont="1" applyFill="1" applyBorder="1" applyAlignment="1">
      <alignment horizontal="left"/>
    </xf>
    <xf numFmtId="3" fontId="4" fillId="3" borderId="2" xfId="0" applyNumberFormat="1" applyFont="1" applyFill="1" applyBorder="1" applyAlignment="1" applyProtection="1">
      <alignment horizontal="left"/>
      <protection locked="0"/>
    </xf>
    <xf numFmtId="3" fontId="4" fillId="3" borderId="13" xfId="0" applyNumberFormat="1" applyFont="1" applyFill="1" applyBorder="1" applyAlignment="1" applyProtection="1">
      <alignment horizontal="left"/>
      <protection locked="0"/>
    </xf>
    <xf numFmtId="3" fontId="1" fillId="0" borderId="3" xfId="0" applyNumberFormat="1" applyFont="1" applyBorder="1" applyAlignment="1">
      <alignment horizontal="left"/>
    </xf>
    <xf numFmtId="3" fontId="1" fillId="0" borderId="7" xfId="0" applyNumberFormat="1" applyFont="1" applyBorder="1" applyAlignment="1">
      <alignment horizontal="left"/>
    </xf>
    <xf numFmtId="4" fontId="1" fillId="0" borderId="0" xfId="0" applyNumberFormat="1" applyFont="1" applyFill="1" applyBorder="1" applyAlignment="1">
      <alignment horizontal="left"/>
    </xf>
    <xf numFmtId="4" fontId="1" fillId="0" borderId="0" xfId="0" applyNumberFormat="1" applyFont="1" applyFill="1" applyBorder="1" applyAlignment="1"/>
    <xf numFmtId="4" fontId="1" fillId="0" borderId="36" xfId="0" applyNumberFormat="1" applyFont="1" applyBorder="1" applyAlignment="1">
      <alignment horizontal="center" vertical="center" textRotation="90"/>
    </xf>
    <xf numFmtId="4" fontId="0" fillId="0" borderId="35" xfId="0" applyNumberFormat="1" applyBorder="1" applyAlignment="1">
      <alignment horizontal="center" vertical="center" textRotation="90"/>
    </xf>
    <xf numFmtId="4" fontId="0" fillId="0" borderId="34" xfId="0" applyNumberFormat="1" applyBorder="1" applyAlignment="1">
      <alignment horizontal="center" vertical="center" textRotation="90"/>
    </xf>
    <xf numFmtId="4" fontId="1" fillId="0" borderId="35" xfId="0" applyNumberFormat="1" applyFont="1" applyBorder="1" applyAlignment="1">
      <alignment horizontal="center" vertical="center" textRotation="90"/>
    </xf>
    <xf numFmtId="4" fontId="1" fillId="0" borderId="34" xfId="0" applyNumberFormat="1" applyFont="1" applyBorder="1" applyAlignment="1">
      <alignment horizontal="center" vertical="center" textRotation="90"/>
    </xf>
    <xf numFmtId="4" fontId="0" fillId="0" borderId="0" xfId="0" applyNumberFormat="1" applyAlignment="1">
      <alignment horizontal="left"/>
    </xf>
    <xf numFmtId="4" fontId="9" fillId="0" borderId="0" xfId="0" applyNumberFormat="1" applyFont="1" applyFill="1" applyAlignment="1">
      <alignment horizontal="left"/>
    </xf>
    <xf numFmtId="4" fontId="18" fillId="0" borderId="0" xfId="0" applyNumberFormat="1" applyFont="1" applyAlignment="1"/>
    <xf numFmtId="4" fontId="0" fillId="0" borderId="0" xfId="0" applyNumberFormat="1" applyAlignment="1"/>
    <xf numFmtId="4" fontId="4" fillId="4" borderId="16" xfId="0" applyNumberFormat="1" applyFont="1" applyFill="1" applyBorder="1" applyAlignment="1">
      <alignment horizontal="center" vertical="center" wrapText="1"/>
    </xf>
    <xf numFmtId="4" fontId="4" fillId="4" borderId="21" xfId="0" applyNumberFormat="1" applyFont="1" applyFill="1" applyBorder="1" applyAlignment="1">
      <alignment horizontal="center" vertical="center" wrapText="1"/>
    </xf>
    <xf numFmtId="4" fontId="0" fillId="2" borderId="31" xfId="0" applyNumberFormat="1" applyFill="1" applyBorder="1" applyAlignment="1">
      <alignment horizontal="center"/>
    </xf>
    <xf numFmtId="4" fontId="0" fillId="3" borderId="32" xfId="0" applyNumberFormat="1" applyFill="1" applyBorder="1" applyAlignment="1">
      <alignment horizontal="center"/>
    </xf>
    <xf numFmtId="4" fontId="0" fillId="3" borderId="33" xfId="0" applyNumberFormat="1" applyFill="1" applyBorder="1" applyAlignment="1">
      <alignment horizontal="center"/>
    </xf>
    <xf numFmtId="4" fontId="1" fillId="0" borderId="0" xfId="0" applyNumberFormat="1" applyFont="1" applyAlignment="1">
      <alignment horizontal="left"/>
    </xf>
    <xf numFmtId="4" fontId="1" fillId="0" borderId="37" xfId="0" applyNumberFormat="1" applyFont="1" applyBorder="1" applyAlignment="1">
      <alignment horizontal="left"/>
    </xf>
    <xf numFmtId="4" fontId="4" fillId="4" borderId="48" xfId="0" applyNumberFormat="1" applyFont="1" applyFill="1" applyBorder="1" applyAlignment="1">
      <alignment horizontal="center" vertical="center" wrapText="1"/>
    </xf>
    <xf numFmtId="4" fontId="4" fillId="4" borderId="51" xfId="0" applyNumberFormat="1" applyFont="1" applyFill="1" applyBorder="1" applyAlignment="1">
      <alignment horizontal="center" vertical="center" wrapText="1"/>
    </xf>
    <xf numFmtId="2" fontId="0" fillId="3" borderId="0" xfId="0" applyNumberFormat="1" applyFill="1" applyBorder="1" applyAlignment="1">
      <alignment horizontal="center"/>
    </xf>
    <xf numFmtId="2" fontId="0" fillId="3" borderId="6" xfId="0" applyNumberFormat="1" applyFill="1" applyBorder="1" applyAlignment="1">
      <alignment horizontal="center"/>
    </xf>
    <xf numFmtId="2" fontId="0" fillId="2" borderId="7" xfId="0" applyNumberFormat="1" applyFill="1" applyBorder="1" applyAlignment="1">
      <alignment horizontal="center"/>
    </xf>
    <xf numFmtId="2" fontId="0" fillId="2" borderId="4" xfId="0" applyNumberFormat="1" applyFill="1" applyBorder="1" applyAlignment="1">
      <alignment horizontal="center"/>
    </xf>
    <xf numFmtId="2" fontId="0" fillId="2" borderId="0" xfId="0" applyNumberFormat="1" applyFill="1" applyBorder="1" applyAlignment="1">
      <alignment horizontal="center"/>
    </xf>
    <xf numFmtId="2" fontId="0" fillId="2" borderId="6" xfId="0" applyNumberFormat="1" applyFill="1" applyBorder="1" applyAlignment="1">
      <alignment horizontal="center"/>
    </xf>
    <xf numFmtId="2" fontId="1" fillId="0" borderId="0" xfId="0" applyNumberFormat="1" applyFont="1" applyFill="1" applyBorder="1" applyAlignment="1">
      <alignment horizontal="center"/>
    </xf>
    <xf numFmtId="2" fontId="0" fillId="0" borderId="6" xfId="0" applyNumberFormat="1" applyFill="1" applyBorder="1" applyAlignment="1">
      <alignment horizontal="center"/>
    </xf>
    <xf numFmtId="2" fontId="0" fillId="3" borderId="13" xfId="0" applyNumberFormat="1" applyFill="1" applyBorder="1" applyAlignment="1">
      <alignment horizontal="center"/>
    </xf>
    <xf numFmtId="2" fontId="0" fillId="3" borderId="1" xfId="0" applyNumberFormat="1" applyFill="1" applyBorder="1" applyAlignment="1">
      <alignment horizontal="center"/>
    </xf>
    <xf numFmtId="0" fontId="21" fillId="4" borderId="30" xfId="0" applyFont="1" applyFill="1" applyBorder="1" applyAlignment="1">
      <alignment horizontal="center" wrapText="1"/>
    </xf>
    <xf numFmtId="0" fontId="21" fillId="4" borderId="19" xfId="0" applyFont="1" applyFill="1" applyBorder="1" applyAlignment="1">
      <alignment horizontal="center" wrapText="1"/>
    </xf>
    <xf numFmtId="0" fontId="21" fillId="4" borderId="5" xfId="0" applyFont="1" applyFill="1" applyBorder="1" applyAlignment="1">
      <alignment horizontal="center" wrapText="1"/>
    </xf>
    <xf numFmtId="0" fontId="21" fillId="4" borderId="6" xfId="0" applyFont="1" applyFill="1" applyBorder="1" applyAlignment="1">
      <alignment horizontal="center" wrapText="1"/>
    </xf>
    <xf numFmtId="2" fontId="0" fillId="3" borderId="20" xfId="0" applyNumberFormat="1" applyFill="1" applyBorder="1" applyAlignment="1">
      <alignment horizontal="center"/>
    </xf>
    <xf numFmtId="2" fontId="0" fillId="3" borderId="19" xfId="0" applyNumberFormat="1" applyFill="1"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25" fillId="0" borderId="0" xfId="0" applyFont="1" applyBorder="1" applyAlignment="1">
      <alignment horizontal="left"/>
    </xf>
    <xf numFmtId="0" fontId="23" fillId="4" borderId="30" xfId="0" applyFont="1" applyFill="1" applyBorder="1" applyAlignment="1">
      <alignment horizontal="center" vertical="center"/>
    </xf>
    <xf numFmtId="0" fontId="23" fillId="4" borderId="19" xfId="0" applyFont="1" applyFill="1" applyBorder="1" applyAlignment="1">
      <alignment horizontal="center" vertical="center"/>
    </xf>
    <xf numFmtId="0" fontId="22" fillId="4" borderId="30" xfId="0" applyFont="1" applyFill="1" applyBorder="1" applyAlignment="1">
      <alignment horizontal="center"/>
    </xf>
    <xf numFmtId="0" fontId="22" fillId="4" borderId="20" xfId="0" applyFont="1" applyFill="1" applyBorder="1" applyAlignment="1">
      <alignment horizontal="center"/>
    </xf>
    <xf numFmtId="0" fontId="22" fillId="4" borderId="19"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0" xfId="0" applyFont="1" applyFill="1" applyBorder="1" applyAlignment="1">
      <alignment horizontal="center"/>
    </xf>
    <xf numFmtId="0" fontId="4" fillId="0" borderId="36" xfId="0" applyFont="1" applyBorder="1" applyAlignment="1">
      <alignment horizontal="center" vertical="center" textRotation="90"/>
    </xf>
    <xf numFmtId="0" fontId="4" fillId="0" borderId="35" xfId="0" applyFont="1" applyBorder="1" applyAlignment="1">
      <alignment horizontal="center" vertical="center" textRotation="90"/>
    </xf>
    <xf numFmtId="0" fontId="4" fillId="0" borderId="5" xfId="0" applyFont="1" applyBorder="1" applyAlignment="1">
      <alignment horizontal="center" vertical="center" textRotation="90"/>
    </xf>
    <xf numFmtId="0" fontId="4" fillId="0" borderId="34" xfId="0" applyFont="1" applyBorder="1" applyAlignment="1">
      <alignment horizontal="center" vertical="center" textRotation="90"/>
    </xf>
    <xf numFmtId="2" fontId="0" fillId="3" borderId="30" xfId="0" applyNumberFormat="1" applyFill="1" applyBorder="1" applyAlignment="1">
      <alignment horizontal="center"/>
    </xf>
    <xf numFmtId="2" fontId="0" fillId="3" borderId="5" xfId="0" applyNumberFormat="1" applyFill="1" applyBorder="1" applyAlignment="1">
      <alignment horizontal="center"/>
    </xf>
    <xf numFmtId="2" fontId="0" fillId="2" borderId="5" xfId="0" applyNumberFormat="1" applyFill="1" applyBorder="1" applyAlignment="1">
      <alignment horizontal="center"/>
    </xf>
    <xf numFmtId="0" fontId="1" fillId="0" borderId="0" xfId="0" applyFont="1" applyBorder="1" applyAlignment="1">
      <alignment horizontal="left"/>
    </xf>
    <xf numFmtId="0" fontId="10" fillId="0" borderId="7" xfId="0" applyFont="1" applyBorder="1" applyAlignment="1">
      <alignment horizontal="center"/>
    </xf>
    <xf numFmtId="0" fontId="9" fillId="0" borderId="0" xfId="0" applyFont="1" applyAlignment="1">
      <alignment horizontal="left"/>
    </xf>
    <xf numFmtId="2" fontId="0" fillId="3" borderId="3" xfId="0" applyNumberFormat="1" applyFill="1" applyBorder="1" applyAlignment="1">
      <alignment horizontal="center"/>
    </xf>
    <xf numFmtId="2" fontId="0" fillId="3" borderId="4" xfId="0" applyNumberFormat="1" applyFill="1" applyBorder="1" applyAlignment="1">
      <alignment horizontal="center"/>
    </xf>
    <xf numFmtId="0" fontId="1" fillId="2" borderId="35" xfId="0" applyFont="1" applyFill="1" applyBorder="1" applyAlignment="1">
      <alignment horizontal="left" vertical="center"/>
    </xf>
    <xf numFmtId="0" fontId="1" fillId="2" borderId="34" xfId="0" applyFont="1" applyFill="1" applyBorder="1" applyAlignment="1">
      <alignment horizontal="left" vertical="center"/>
    </xf>
    <xf numFmtId="0" fontId="1" fillId="3" borderId="35" xfId="0" applyFont="1" applyFill="1" applyBorder="1" applyAlignment="1">
      <alignment horizontal="left" vertical="center"/>
    </xf>
    <xf numFmtId="0" fontId="1" fillId="3" borderId="34" xfId="0" applyFont="1" applyFill="1" applyBorder="1" applyAlignment="1">
      <alignment horizontal="left" vertical="center"/>
    </xf>
    <xf numFmtId="0" fontId="26" fillId="0" borderId="0" xfId="0" applyFont="1" applyBorder="1" applyAlignment="1">
      <alignment horizontal="left"/>
    </xf>
    <xf numFmtId="0" fontId="26" fillId="0" borderId="0" xfId="0" applyFont="1" applyBorder="1" applyAlignment="1">
      <alignment horizontal="center"/>
    </xf>
    <xf numFmtId="0" fontId="0" fillId="0" borderId="0" xfId="0" applyBorder="1" applyAlignment="1">
      <alignment horizontal="left"/>
    </xf>
    <xf numFmtId="0" fontId="0" fillId="0" borderId="0" xfId="0" applyNumberFormat="1" applyAlignment="1">
      <alignment horizontal="left" vertical="center" wrapText="1"/>
    </xf>
    <xf numFmtId="0" fontId="0" fillId="0" borderId="0" xfId="0" applyAlignment="1">
      <alignment horizontal="left" wrapText="1"/>
    </xf>
    <xf numFmtId="0" fontId="8" fillId="0" borderId="0" xfId="0" applyFont="1" applyAlignment="1">
      <alignment horizontal="left" wrapText="1"/>
    </xf>
    <xf numFmtId="0" fontId="0" fillId="0" borderId="0" xfId="0" applyAlignment="1">
      <alignment horizontal="left" vertical="center" wrapText="1"/>
    </xf>
    <xf numFmtId="0" fontId="1" fillId="0" borderId="0" xfId="0" applyFont="1" applyAlignment="1">
      <alignment horizontal="left" wrapText="1"/>
    </xf>
    <xf numFmtId="0" fontId="15" fillId="2" borderId="0" xfId="0" applyFont="1" applyFill="1" applyAlignment="1">
      <alignment horizontal="left"/>
    </xf>
    <xf numFmtId="0" fontId="1" fillId="2" borderId="0" xfId="0" applyFont="1" applyFill="1" applyAlignment="1">
      <alignment horizontal="left"/>
    </xf>
    <xf numFmtId="0" fontId="0" fillId="0" borderId="0" xfId="0" applyBorder="1" applyAlignment="1" applyProtection="1">
      <alignment horizontal="left"/>
    </xf>
    <xf numFmtId="17" fontId="19" fillId="0" borderId="0" xfId="0" applyNumberFormat="1" applyFont="1" applyBorder="1" applyAlignment="1" applyProtection="1">
      <alignment horizontal="left"/>
    </xf>
    <xf numFmtId="0" fontId="19" fillId="0" borderId="0" xfId="0" applyFont="1" applyBorder="1" applyAlignment="1" applyProtection="1">
      <alignment horizontal="left"/>
    </xf>
    <xf numFmtId="0" fontId="15" fillId="6" borderId="30" xfId="0" applyFont="1" applyFill="1" applyBorder="1" applyAlignment="1">
      <alignment horizontal="left"/>
    </xf>
    <xf numFmtId="0" fontId="15" fillId="6" borderId="20" xfId="0" applyFont="1" applyFill="1" applyBorder="1" applyAlignment="1">
      <alignment horizontal="left"/>
    </xf>
    <xf numFmtId="0" fontId="15" fillId="6" borderId="19" xfId="0" applyFont="1" applyFill="1" applyBorder="1" applyAlignment="1">
      <alignment horizontal="left"/>
    </xf>
    <xf numFmtId="0" fontId="15" fillId="6" borderId="5" xfId="0" applyFont="1" applyFill="1" applyBorder="1" applyAlignment="1">
      <alignment horizontal="left"/>
    </xf>
    <xf numFmtId="0" fontId="15" fillId="6" borderId="0" xfId="0" applyFont="1" applyFill="1" applyBorder="1" applyAlignment="1">
      <alignment horizontal="left"/>
    </xf>
    <xf numFmtId="0" fontId="15" fillId="6" borderId="6" xfId="0" applyFont="1" applyFill="1" applyBorder="1" applyAlignment="1">
      <alignment horizontal="left"/>
    </xf>
    <xf numFmtId="3" fontId="14" fillId="6" borderId="5" xfId="1" applyNumberFormat="1" applyFont="1" applyFill="1" applyBorder="1" applyAlignment="1" applyProtection="1">
      <alignment horizontal="left"/>
    </xf>
    <xf numFmtId="3" fontId="14" fillId="6" borderId="0" xfId="1" applyNumberFormat="1" applyFont="1" applyFill="1" applyBorder="1" applyAlignment="1" applyProtection="1">
      <alignment horizontal="left"/>
    </xf>
    <xf numFmtId="3" fontId="14" fillId="6" borderId="6" xfId="1" applyNumberFormat="1" applyFont="1" applyFill="1" applyBorder="1" applyAlignment="1" applyProtection="1">
      <alignment horizontal="left"/>
    </xf>
    <xf numFmtId="3" fontId="14" fillId="6" borderId="5" xfId="1" quotePrefix="1" applyNumberFormat="1" applyFont="1" applyFill="1" applyBorder="1" applyAlignment="1" applyProtection="1">
      <alignment horizontal="left"/>
    </xf>
    <xf numFmtId="3" fontId="14" fillId="6" borderId="3" xfId="1" applyNumberFormat="1" applyFont="1" applyFill="1" applyBorder="1" applyAlignment="1" applyProtection="1">
      <alignment horizontal="left"/>
    </xf>
    <xf numFmtId="3" fontId="14" fillId="6" borderId="7" xfId="1" applyNumberFormat="1" applyFont="1" applyFill="1" applyBorder="1" applyAlignment="1" applyProtection="1">
      <alignment horizontal="left"/>
    </xf>
    <xf numFmtId="3" fontId="14" fillId="6" borderId="4" xfId="1" applyNumberFormat="1" applyFont="1" applyFill="1" applyBorder="1" applyAlignment="1" applyProtection="1">
      <alignment horizontal="left"/>
    </xf>
    <xf numFmtId="0" fontId="1" fillId="0" borderId="0" xfId="0" applyFont="1" applyAlignment="1">
      <alignment vertical="center" wrapText="1"/>
    </xf>
    <xf numFmtId="0" fontId="7" fillId="0" borderId="0" xfId="1" applyAlignment="1" applyProtection="1">
      <alignment horizontal="left" vertical="center" wrapText="1"/>
    </xf>
    <xf numFmtId="0" fontId="0" fillId="0" borderId="0" xfId="0" applyBorder="1"/>
    <xf numFmtId="0" fontId="0" fillId="0" borderId="0" xfId="0" applyFill="1" applyBorder="1"/>
    <xf numFmtId="0" fontId="1" fillId="0" borderId="0" xfId="0" applyFont="1" applyBorder="1"/>
    <xf numFmtId="0" fontId="1" fillId="2" borderId="0" xfId="0" applyFont="1" applyFill="1" applyBorder="1" applyAlignment="1">
      <alignment horizontal="right"/>
    </xf>
    <xf numFmtId="0" fontId="4" fillId="2" borderId="6" xfId="0" applyFont="1" applyFill="1" applyBorder="1" applyAlignment="1">
      <alignment horizontal="right"/>
    </xf>
    <xf numFmtId="0" fontId="1" fillId="3" borderId="0" xfId="0" applyFont="1" applyFill="1" applyBorder="1" applyAlignment="1">
      <alignment horizontal="right"/>
    </xf>
    <xf numFmtId="0" fontId="4" fillId="3" borderId="6" xfId="0" applyFont="1" applyFill="1" applyBorder="1" applyAlignment="1">
      <alignment horizontal="right"/>
    </xf>
    <xf numFmtId="0" fontId="7" fillId="2" borderId="35" xfId="1" applyFill="1" applyBorder="1" applyAlignment="1" applyProtection="1">
      <alignment horizontal="center"/>
    </xf>
    <xf numFmtId="0" fontId="7" fillId="3" borderId="35" xfId="1" applyFill="1" applyBorder="1" applyAlignment="1" applyProtection="1">
      <alignment horizontal="center"/>
    </xf>
    <xf numFmtId="0" fontId="0" fillId="0" borderId="0" xfId="0"/>
    <xf numFmtId="0" fontId="4" fillId="0" borderId="0" xfId="0" applyFont="1"/>
    <xf numFmtId="0" fontId="0" fillId="0" borderId="0" xfId="0"/>
    <xf numFmtId="0" fontId="0" fillId="2" borderId="0" xfId="0" applyFill="1"/>
    <xf numFmtId="0" fontId="0" fillId="2" borderId="0" xfId="0" applyFill="1" applyBorder="1" applyAlignment="1" applyProtection="1"/>
    <xf numFmtId="0" fontId="7" fillId="2" borderId="0" xfId="1" applyFill="1" applyAlignment="1" applyProtection="1"/>
    <xf numFmtId="0" fontId="20" fillId="2" borderId="0" xfId="0" applyFont="1" applyFill="1" applyBorder="1" applyAlignment="1" applyProtection="1">
      <alignment horizontal="left"/>
    </xf>
    <xf numFmtId="0" fontId="7" fillId="2" borderId="0" xfId="1" applyFill="1" applyBorder="1" applyAlignment="1" applyProtection="1"/>
    <xf numFmtId="0" fontId="7" fillId="2" borderId="0" xfId="1" applyFill="1" applyBorder="1" applyAlignment="1" applyProtection="1">
      <alignment horizontal="left"/>
    </xf>
    <xf numFmtId="0" fontId="1" fillId="2" borderId="0" xfId="1" applyFont="1" applyFill="1" applyBorder="1" applyAlignment="1" applyProtection="1"/>
    <xf numFmtId="0" fontId="1" fillId="2" borderId="0" xfId="0" applyFont="1" applyFill="1" applyAlignment="1">
      <alignment horizontal="left"/>
    </xf>
  </cellXfs>
  <cellStyles count="4">
    <cellStyle name="Hyperlink" xfId="1" builtinId="8"/>
    <cellStyle name="Komma" xfId="2" builtinId="3"/>
    <cellStyle name="Standard" xfId="0" builtinId="0"/>
    <cellStyle name="Standard 2" xfId="3"/>
  </cellStyles>
  <dxfs count="6">
    <dxf>
      <font>
        <color theme="2" tint="-9.9948118533890809E-2"/>
      </font>
    </dxf>
    <dxf>
      <font>
        <color theme="2" tint="-9.9948118533890809E-2"/>
      </font>
    </dxf>
    <dxf>
      <font>
        <color theme="2" tint="-9.9948118533890809E-2"/>
      </font>
    </dxf>
    <dxf>
      <font>
        <color theme="2" tint="-9.9948118533890809E-2"/>
      </font>
    </dxf>
    <dxf>
      <font>
        <color theme="2" tint="-9.9948118533890809E-2"/>
      </font>
    </dxf>
    <dxf>
      <font>
        <color theme="2" tint="-9.9948118533890809E-2"/>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133350</xdr:colOff>
      <xdr:row>5</xdr:row>
      <xdr:rowOff>95250</xdr:rowOff>
    </xdr:from>
    <xdr:to>
      <xdr:col>2</xdr:col>
      <xdr:colOff>409576</xdr:colOff>
      <xdr:row>6</xdr:row>
      <xdr:rowOff>142874</xdr:rowOff>
    </xdr:to>
    <xdr:sp macro="" textlink="">
      <xdr:nvSpPr>
        <xdr:cNvPr id="2136" name="Line 1"/>
        <xdr:cNvSpPr>
          <a:spLocks noChangeShapeType="1"/>
        </xdr:cNvSpPr>
      </xdr:nvSpPr>
      <xdr:spPr bwMode="auto">
        <a:xfrm>
          <a:off x="1019175" y="1019175"/>
          <a:ext cx="276226" cy="314324"/>
        </a:xfrm>
        <a:prstGeom prst="line">
          <a:avLst/>
        </a:prstGeom>
        <a:noFill/>
        <a:ln w="31750">
          <a:solidFill>
            <a:srgbClr val="953735"/>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200024</xdr:colOff>
      <xdr:row>5</xdr:row>
      <xdr:rowOff>66676</xdr:rowOff>
    </xdr:from>
    <xdr:to>
      <xdr:col>15</xdr:col>
      <xdr:colOff>619123</xdr:colOff>
      <xdr:row>8</xdr:row>
      <xdr:rowOff>57151</xdr:rowOff>
    </xdr:to>
    <xdr:sp macro="" textlink="">
      <xdr:nvSpPr>
        <xdr:cNvPr id="3" name="Line 1"/>
        <xdr:cNvSpPr>
          <a:spLocks noChangeShapeType="1"/>
        </xdr:cNvSpPr>
      </xdr:nvSpPr>
      <xdr:spPr bwMode="auto">
        <a:xfrm flipH="1">
          <a:off x="8991599" y="990601"/>
          <a:ext cx="885824" cy="1104900"/>
        </a:xfrm>
        <a:prstGeom prst="line">
          <a:avLst/>
        </a:prstGeom>
        <a:noFill/>
        <a:ln w="31750">
          <a:solidFill>
            <a:srgbClr val="953735"/>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419099</xdr:colOff>
      <xdr:row>7</xdr:row>
      <xdr:rowOff>114299</xdr:rowOff>
    </xdr:from>
    <xdr:to>
      <xdr:col>21</xdr:col>
      <xdr:colOff>0</xdr:colOff>
      <xdr:row>8</xdr:row>
      <xdr:rowOff>28574</xdr:rowOff>
    </xdr:to>
    <xdr:sp macro="" textlink="">
      <xdr:nvSpPr>
        <xdr:cNvPr id="5" name="Line 1"/>
        <xdr:cNvSpPr>
          <a:spLocks noChangeShapeType="1"/>
        </xdr:cNvSpPr>
      </xdr:nvSpPr>
      <xdr:spPr bwMode="auto">
        <a:xfrm flipH="1" flipV="1">
          <a:off x="13001624" y="1733549"/>
          <a:ext cx="466726" cy="114300"/>
        </a:xfrm>
        <a:prstGeom prst="line">
          <a:avLst/>
        </a:prstGeom>
        <a:noFill/>
        <a:ln w="31750">
          <a:solidFill>
            <a:srgbClr val="953735"/>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314323</xdr:colOff>
      <xdr:row>5</xdr:row>
      <xdr:rowOff>76200</xdr:rowOff>
    </xdr:from>
    <xdr:to>
      <xdr:col>15</xdr:col>
      <xdr:colOff>628650</xdr:colOff>
      <xdr:row>13</xdr:row>
      <xdr:rowOff>104775</xdr:rowOff>
    </xdr:to>
    <xdr:sp macro="" textlink="">
      <xdr:nvSpPr>
        <xdr:cNvPr id="6" name="Line 1"/>
        <xdr:cNvSpPr>
          <a:spLocks noChangeShapeType="1"/>
        </xdr:cNvSpPr>
      </xdr:nvSpPr>
      <xdr:spPr bwMode="auto">
        <a:xfrm flipH="1">
          <a:off x="9105898" y="1000125"/>
          <a:ext cx="781052" cy="1971675"/>
        </a:xfrm>
        <a:prstGeom prst="line">
          <a:avLst/>
        </a:prstGeom>
        <a:noFill/>
        <a:ln w="31750">
          <a:solidFill>
            <a:srgbClr val="953735"/>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390523</xdr:colOff>
      <xdr:row>6</xdr:row>
      <xdr:rowOff>19049</xdr:rowOff>
    </xdr:from>
    <xdr:to>
      <xdr:col>3</xdr:col>
      <xdr:colOff>304799</xdr:colOff>
      <xdr:row>15</xdr:row>
      <xdr:rowOff>28574</xdr:rowOff>
    </xdr:to>
    <xdr:sp macro="" textlink="">
      <xdr:nvSpPr>
        <xdr:cNvPr id="1190" name="Line 6"/>
        <xdr:cNvSpPr>
          <a:spLocks noChangeShapeType="1"/>
        </xdr:cNvSpPr>
      </xdr:nvSpPr>
      <xdr:spPr bwMode="auto">
        <a:xfrm flipH="1" flipV="1">
          <a:off x="2505073" y="1581149"/>
          <a:ext cx="561976" cy="1571625"/>
        </a:xfrm>
        <a:prstGeom prst="line">
          <a:avLst/>
        </a:prstGeom>
        <a:noFill/>
        <a:ln w="31750">
          <a:solidFill>
            <a:srgbClr val="953735"/>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333375</xdr:colOff>
      <xdr:row>5</xdr:row>
      <xdr:rowOff>85725</xdr:rowOff>
    </xdr:from>
    <xdr:to>
      <xdr:col>14</xdr:col>
      <xdr:colOff>209550</xdr:colOff>
      <xdr:row>14</xdr:row>
      <xdr:rowOff>9525</xdr:rowOff>
    </xdr:to>
    <xdr:sp macro="" textlink="">
      <xdr:nvSpPr>
        <xdr:cNvPr id="1191" name="Line 7"/>
        <xdr:cNvSpPr>
          <a:spLocks noChangeShapeType="1"/>
        </xdr:cNvSpPr>
      </xdr:nvSpPr>
      <xdr:spPr bwMode="auto">
        <a:xfrm flipV="1">
          <a:off x="8239125" y="1485900"/>
          <a:ext cx="3486150" cy="1447800"/>
        </a:xfrm>
        <a:prstGeom prst="line">
          <a:avLst/>
        </a:prstGeom>
        <a:noFill/>
        <a:ln w="31750">
          <a:solidFill>
            <a:srgbClr val="953735"/>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685800</xdr:colOff>
      <xdr:row>22</xdr:row>
      <xdr:rowOff>114299</xdr:rowOff>
    </xdr:from>
    <xdr:to>
      <xdr:col>8</xdr:col>
      <xdr:colOff>552450</xdr:colOff>
      <xdr:row>32</xdr:row>
      <xdr:rowOff>9523</xdr:rowOff>
    </xdr:to>
    <xdr:sp macro="" textlink="">
      <xdr:nvSpPr>
        <xdr:cNvPr id="5" name="Line 6"/>
        <xdr:cNvSpPr>
          <a:spLocks noChangeShapeType="1"/>
        </xdr:cNvSpPr>
      </xdr:nvSpPr>
      <xdr:spPr bwMode="auto">
        <a:xfrm flipH="1" flipV="1">
          <a:off x="5876925" y="5029199"/>
          <a:ext cx="1219200" cy="1619249"/>
        </a:xfrm>
        <a:prstGeom prst="line">
          <a:avLst/>
        </a:prstGeom>
        <a:noFill/>
        <a:ln w="31750">
          <a:solidFill>
            <a:srgbClr val="953735"/>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123824</xdr:colOff>
      <xdr:row>22</xdr:row>
      <xdr:rowOff>85725</xdr:rowOff>
    </xdr:from>
    <xdr:to>
      <xdr:col>10</xdr:col>
      <xdr:colOff>761999</xdr:colOff>
      <xdr:row>31</xdr:row>
      <xdr:rowOff>38100</xdr:rowOff>
    </xdr:to>
    <xdr:sp macro="" textlink="">
      <xdr:nvSpPr>
        <xdr:cNvPr id="6" name="Line 6"/>
        <xdr:cNvSpPr>
          <a:spLocks noChangeShapeType="1"/>
        </xdr:cNvSpPr>
      </xdr:nvSpPr>
      <xdr:spPr bwMode="auto">
        <a:xfrm flipV="1">
          <a:off x="8524874" y="5000625"/>
          <a:ext cx="638175" cy="1466850"/>
        </a:xfrm>
        <a:prstGeom prst="line">
          <a:avLst/>
        </a:prstGeom>
        <a:noFill/>
        <a:ln w="31750">
          <a:solidFill>
            <a:srgbClr val="953735"/>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1104900</xdr:colOff>
      <xdr:row>22</xdr:row>
      <xdr:rowOff>142874</xdr:rowOff>
    </xdr:from>
    <xdr:to>
      <xdr:col>12</xdr:col>
      <xdr:colOff>704850</xdr:colOff>
      <xdr:row>33</xdr:row>
      <xdr:rowOff>57149</xdr:rowOff>
    </xdr:to>
    <xdr:sp macro="" textlink="">
      <xdr:nvSpPr>
        <xdr:cNvPr id="7" name="Line 6"/>
        <xdr:cNvSpPr>
          <a:spLocks noChangeShapeType="1"/>
        </xdr:cNvSpPr>
      </xdr:nvSpPr>
      <xdr:spPr bwMode="auto">
        <a:xfrm flipV="1">
          <a:off x="9505950" y="5057774"/>
          <a:ext cx="1143000" cy="1838325"/>
        </a:xfrm>
        <a:prstGeom prst="line">
          <a:avLst/>
        </a:prstGeom>
        <a:noFill/>
        <a:ln w="31750">
          <a:solidFill>
            <a:srgbClr val="953735"/>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1676400</xdr:colOff>
      <xdr:row>64</xdr:row>
      <xdr:rowOff>190500</xdr:rowOff>
    </xdr:from>
    <xdr:to>
      <xdr:col>4</xdr:col>
      <xdr:colOff>2000250</xdr:colOff>
      <xdr:row>64</xdr:row>
      <xdr:rowOff>190500</xdr:rowOff>
    </xdr:to>
    <xdr:sp macro="" textlink="">
      <xdr:nvSpPr>
        <xdr:cNvPr id="4384" name="Line 7"/>
        <xdr:cNvSpPr>
          <a:spLocks noChangeShapeType="1"/>
        </xdr:cNvSpPr>
      </xdr:nvSpPr>
      <xdr:spPr bwMode="auto">
        <a:xfrm>
          <a:off x="4191000" y="454342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552450</xdr:colOff>
      <xdr:row>46</xdr:row>
      <xdr:rowOff>66675</xdr:rowOff>
    </xdr:from>
    <xdr:to>
      <xdr:col>6</xdr:col>
      <xdr:colOff>561975</xdr:colOff>
      <xdr:row>60</xdr:row>
      <xdr:rowOff>76200</xdr:rowOff>
    </xdr:to>
    <xdr:sp macro="" textlink="">
      <xdr:nvSpPr>
        <xdr:cNvPr id="4387" name="Line 6"/>
        <xdr:cNvSpPr>
          <a:spLocks noChangeShapeType="1"/>
        </xdr:cNvSpPr>
      </xdr:nvSpPr>
      <xdr:spPr bwMode="auto">
        <a:xfrm flipH="1">
          <a:off x="4619625" y="7315200"/>
          <a:ext cx="1695450" cy="2133600"/>
        </a:xfrm>
        <a:prstGeom prst="line">
          <a:avLst/>
        </a:prstGeom>
        <a:noFill/>
        <a:ln w="31750">
          <a:solidFill>
            <a:srgbClr val="953735"/>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390525</xdr:colOff>
      <xdr:row>46</xdr:row>
      <xdr:rowOff>66674</xdr:rowOff>
    </xdr:from>
    <xdr:to>
      <xdr:col>10</xdr:col>
      <xdr:colOff>523875</xdr:colOff>
      <xdr:row>74</xdr:row>
      <xdr:rowOff>123825</xdr:rowOff>
    </xdr:to>
    <xdr:sp macro="" textlink="">
      <xdr:nvSpPr>
        <xdr:cNvPr id="4388" name="Line 6"/>
        <xdr:cNvSpPr>
          <a:spLocks noChangeShapeType="1"/>
        </xdr:cNvSpPr>
      </xdr:nvSpPr>
      <xdr:spPr bwMode="auto">
        <a:xfrm flipH="1" flipV="1">
          <a:off x="8572500" y="7315199"/>
          <a:ext cx="133350" cy="4857751"/>
        </a:xfrm>
        <a:prstGeom prst="line">
          <a:avLst/>
        </a:prstGeom>
        <a:noFill/>
        <a:ln w="31750">
          <a:solidFill>
            <a:srgbClr val="953735"/>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xdr:col>
      <xdr:colOff>152400</xdr:colOff>
      <xdr:row>60</xdr:row>
      <xdr:rowOff>4762</xdr:rowOff>
    </xdr:from>
    <xdr:ext cx="380999" cy="597599"/>
    <mc:AlternateContent xmlns:mc="http://schemas.openxmlformats.org/markup-compatibility/2006" xmlns:a14="http://schemas.microsoft.com/office/drawing/2010/main">
      <mc:Choice Requires="a14">
        <xdr:sp macro="" textlink="">
          <xdr:nvSpPr>
            <xdr:cNvPr id="3" name="Textfeld 2"/>
            <xdr:cNvSpPr txBox="1"/>
          </xdr:nvSpPr>
          <xdr:spPr>
            <a:xfrm>
              <a:off x="4991100" y="9358312"/>
              <a:ext cx="380999" cy="597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600" i="1">
                            <a:latin typeface="Cambria Math"/>
                            <a:ea typeface="Cambria Math" panose="02040503050406030204" pitchFamily="18" charset="0"/>
                          </a:rPr>
                        </m:ctrlPr>
                      </m:fPr>
                      <m:num>
                        <m:r>
                          <m:rPr>
                            <m:nor/>
                          </m:rPr>
                          <a:rPr lang="de-DE" sz="1600" b="0" i="0">
                            <a:latin typeface="Cambria Math" panose="02040503050406030204" pitchFamily="18" charset="0"/>
                            <a:ea typeface="Cambria Math" panose="02040503050406030204" pitchFamily="18" charset="0"/>
                            <a:cs typeface="Arial" panose="020B0604020202020204" pitchFamily="34" charset="0"/>
                          </a:rPr>
                          <m:t>kg</m:t>
                        </m:r>
                      </m:num>
                      <m:den>
                        <m:r>
                          <m:rPr>
                            <m:nor/>
                          </m:rPr>
                          <a:rPr lang="de-DE" sz="1600" b="0" i="0">
                            <a:latin typeface="Cambria Math" panose="02040503050406030204" pitchFamily="18" charset="0"/>
                            <a:ea typeface="Cambria Math" panose="02040503050406030204" pitchFamily="18" charset="0"/>
                            <a:cs typeface="Arial" panose="020B0604020202020204" pitchFamily="34" charset="0"/>
                          </a:rPr>
                          <m:t>TJ</m:t>
                        </m:r>
                      </m:den>
                    </m:f>
                  </m:oMath>
                </m:oMathPara>
              </a14:m>
              <a:endParaRPr lang="de-DE" sz="1100">
                <a:latin typeface="Cambria Math" panose="02040503050406030204" pitchFamily="18" charset="0"/>
                <a:ea typeface="Cambria Math" panose="02040503050406030204" pitchFamily="18" charset="0"/>
                <a:cs typeface="Arial" panose="020B0604020202020204" pitchFamily="34" charset="0"/>
              </a:endParaRPr>
            </a:p>
          </xdr:txBody>
        </xdr:sp>
      </mc:Choice>
      <mc:Fallback xmlns="">
        <xdr:sp macro="" textlink="">
          <xdr:nvSpPr>
            <xdr:cNvPr id="3" name="Textfeld 2"/>
            <xdr:cNvSpPr txBox="1"/>
          </xdr:nvSpPr>
          <xdr:spPr>
            <a:xfrm>
              <a:off x="4991100" y="9358312"/>
              <a:ext cx="380999" cy="5975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600" b="0" i="0">
                  <a:latin typeface="Cambria Math" panose="02040503050406030204" pitchFamily="18" charset="0"/>
                  <a:ea typeface="Cambria Math" panose="02040503050406030204" pitchFamily="18" charset="0"/>
                  <a:cs typeface="Arial" panose="020B0604020202020204" pitchFamily="34" charset="0"/>
                </a:rPr>
                <a:t>"kg" /"TJ" </a:t>
              </a:r>
              <a:endParaRPr lang="de-DE" sz="1100">
                <a:latin typeface="Cambria Math" panose="02040503050406030204" pitchFamily="18" charset="0"/>
                <a:ea typeface="Cambria Math" panose="02040503050406030204" pitchFamily="18" charset="0"/>
                <a:cs typeface="Arial" panose="020B0604020202020204" pitchFamily="34" charset="0"/>
              </a:endParaRPr>
            </a:p>
          </xdr:txBody>
        </xdr:sp>
      </mc:Fallback>
    </mc:AlternateContent>
    <xdr:clientData/>
  </xdr:oneCellAnchor>
  <xdr:oneCellAnchor>
    <xdr:from>
      <xdr:col>5</xdr:col>
      <xdr:colOff>180975</xdr:colOff>
      <xdr:row>62</xdr:row>
      <xdr:rowOff>119062</xdr:rowOff>
    </xdr:from>
    <xdr:ext cx="723900" cy="623632"/>
    <mc:AlternateContent xmlns:mc="http://schemas.openxmlformats.org/markup-compatibility/2006" xmlns:a14="http://schemas.microsoft.com/office/drawing/2010/main">
      <mc:Choice Requires="a14">
        <xdr:sp macro="" textlink="">
          <xdr:nvSpPr>
            <xdr:cNvPr id="17" name="Textfeld 16"/>
            <xdr:cNvSpPr txBox="1"/>
          </xdr:nvSpPr>
          <xdr:spPr>
            <a:xfrm>
              <a:off x="5000625" y="9748837"/>
              <a:ext cx="723900" cy="623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600" i="1">
                            <a:latin typeface="Cambria Math"/>
                          </a:rPr>
                        </m:ctrlPr>
                      </m:fPr>
                      <m:num>
                        <m:sSup>
                          <m:sSupPr>
                            <m:ctrlPr>
                              <a:rPr lang="de-DE" sz="1600" i="1">
                                <a:latin typeface="Cambria Math"/>
                              </a:rPr>
                            </m:ctrlPr>
                          </m:sSupPr>
                          <m:e>
                            <m:r>
                              <a:rPr lang="de-DE" sz="1600" b="0" i="0">
                                <a:latin typeface="Cambria Math"/>
                              </a:rPr>
                              <m:t>10</m:t>
                            </m:r>
                          </m:e>
                          <m:sup>
                            <m:r>
                              <a:rPr lang="de-DE" sz="1600" b="0" i="0">
                                <a:latin typeface="Cambria Math"/>
                              </a:rPr>
                              <m:t>3</m:t>
                            </m:r>
                          </m:sup>
                        </m:sSup>
                        <m:r>
                          <m:rPr>
                            <m:sty m:val="p"/>
                          </m:rPr>
                          <a:rPr lang="de-DE" sz="1600" b="0" i="0">
                            <a:latin typeface="Cambria Math"/>
                            <a:cs typeface="Arial" panose="020B0604020202020204" pitchFamily="34" charset="0"/>
                          </a:rPr>
                          <m:t>g</m:t>
                        </m:r>
                      </m:num>
                      <m:den>
                        <m:sSup>
                          <m:sSupPr>
                            <m:ctrlPr>
                              <a:rPr lang="de-DE" sz="1600" i="1">
                                <a:latin typeface="Cambria Math"/>
                              </a:rPr>
                            </m:ctrlPr>
                          </m:sSupPr>
                          <m:e>
                            <m:r>
                              <a:rPr lang="de-DE" sz="1600" b="0" i="0">
                                <a:latin typeface="Cambria Math"/>
                              </a:rPr>
                              <m:t>10</m:t>
                            </m:r>
                          </m:e>
                          <m:sup>
                            <m:r>
                              <a:rPr lang="de-DE" sz="1600" b="0" i="0">
                                <a:latin typeface="Cambria Math"/>
                              </a:rPr>
                              <m:t>6</m:t>
                            </m:r>
                          </m:sup>
                        </m:sSup>
                        <m:r>
                          <m:rPr>
                            <m:sty m:val="p"/>
                          </m:rPr>
                          <a:rPr lang="de-DE" sz="1600" b="0" i="0">
                            <a:latin typeface="Cambria Math"/>
                          </a:rPr>
                          <m:t>MJ</m:t>
                        </m:r>
                      </m:den>
                    </m:f>
                  </m:oMath>
                </m:oMathPara>
              </a14:m>
              <a:endParaRPr lang="de-DE" sz="1100" i="0">
                <a:latin typeface="Arial" panose="020B0604020202020204" pitchFamily="34" charset="0"/>
                <a:ea typeface="Batang" panose="02030600000101010101" pitchFamily="18" charset="-127"/>
                <a:cs typeface="Arial" panose="020B0604020202020204" pitchFamily="34" charset="0"/>
              </a:endParaRPr>
            </a:p>
          </xdr:txBody>
        </xdr:sp>
      </mc:Choice>
      <mc:Fallback xmlns="">
        <xdr:sp macro="" textlink="">
          <xdr:nvSpPr>
            <xdr:cNvPr id="17" name="Textfeld 16"/>
            <xdr:cNvSpPr txBox="1"/>
          </xdr:nvSpPr>
          <xdr:spPr>
            <a:xfrm>
              <a:off x="5000625" y="9748837"/>
              <a:ext cx="723900" cy="6236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600" i="0">
                  <a:latin typeface="Cambria Math"/>
                </a:rPr>
                <a:t>(〖</a:t>
              </a:r>
              <a:r>
                <a:rPr lang="de-DE" sz="1600" b="0" i="0">
                  <a:latin typeface="Cambria Math"/>
                </a:rPr>
                <a:t>10〗^3 </a:t>
              </a:r>
              <a:r>
                <a:rPr lang="de-DE" sz="1600" b="0" i="0">
                  <a:latin typeface="Cambria Math"/>
                  <a:cs typeface="Arial" panose="020B0604020202020204" pitchFamily="34" charset="0"/>
                </a:rPr>
                <a:t>g)/(〖</a:t>
              </a:r>
              <a:r>
                <a:rPr lang="de-DE" sz="1600" b="0" i="0">
                  <a:latin typeface="Cambria Math"/>
                </a:rPr>
                <a:t>10〗^6 MJ)</a:t>
              </a:r>
              <a:endParaRPr lang="de-DE" sz="1100" i="0">
                <a:latin typeface="Arial" panose="020B0604020202020204" pitchFamily="34" charset="0"/>
                <a:ea typeface="Batang" panose="02030600000101010101" pitchFamily="18" charset="-127"/>
                <a:cs typeface="Arial" panose="020B0604020202020204" pitchFamily="34" charset="0"/>
              </a:endParaRPr>
            </a:p>
          </xdr:txBody>
        </xdr:sp>
      </mc:Fallback>
    </mc:AlternateContent>
    <xdr:clientData/>
  </xdr:oneCellAnchor>
  <xdr:oneCellAnchor>
    <xdr:from>
      <xdr:col>7</xdr:col>
      <xdr:colOff>447675</xdr:colOff>
      <xdr:row>63</xdr:row>
      <xdr:rowOff>33337</xdr:rowOff>
    </xdr:from>
    <xdr:ext cx="457200" cy="551241"/>
    <mc:AlternateContent xmlns:mc="http://schemas.openxmlformats.org/markup-compatibility/2006" xmlns:a14="http://schemas.microsoft.com/office/drawing/2010/main">
      <mc:Choice Requires="a14">
        <xdr:sp macro="" textlink="">
          <xdr:nvSpPr>
            <xdr:cNvPr id="4" name="Textfeld 3"/>
            <xdr:cNvSpPr txBox="1"/>
          </xdr:nvSpPr>
          <xdr:spPr>
            <a:xfrm>
              <a:off x="6734175" y="9825037"/>
              <a:ext cx="457200" cy="55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600" i="1">
                            <a:latin typeface="Cambria Math"/>
                          </a:rPr>
                        </m:ctrlPr>
                      </m:fPr>
                      <m:num>
                        <m:r>
                          <m:rPr>
                            <m:sty m:val="p"/>
                          </m:rPr>
                          <a:rPr lang="de-DE" sz="1600" b="0" i="0">
                            <a:latin typeface="Cambria Math"/>
                          </a:rPr>
                          <m:t>g</m:t>
                        </m:r>
                      </m:num>
                      <m:den>
                        <m:r>
                          <m:rPr>
                            <m:sty m:val="p"/>
                          </m:rPr>
                          <a:rPr lang="de-DE" sz="1600" b="0" i="0">
                            <a:latin typeface="Cambria Math"/>
                          </a:rPr>
                          <m:t>MJ</m:t>
                        </m:r>
                      </m:den>
                    </m:f>
                  </m:oMath>
                </m:oMathPara>
              </a14:m>
              <a:endParaRPr lang="de-DE" sz="1100" i="0"/>
            </a:p>
          </xdr:txBody>
        </xdr:sp>
      </mc:Choice>
      <mc:Fallback xmlns="">
        <xdr:sp macro="" textlink="">
          <xdr:nvSpPr>
            <xdr:cNvPr id="4" name="Textfeld 3"/>
            <xdr:cNvSpPr txBox="1"/>
          </xdr:nvSpPr>
          <xdr:spPr>
            <a:xfrm>
              <a:off x="6734175" y="9825037"/>
              <a:ext cx="457200" cy="55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600" b="0" i="0">
                  <a:latin typeface="Cambria Math"/>
                </a:rPr>
                <a:t>g/MJ</a:t>
              </a:r>
              <a:endParaRPr lang="de-DE" sz="1100" i="0"/>
            </a:p>
          </xdr:txBody>
        </xdr:sp>
      </mc:Fallback>
    </mc:AlternateContent>
    <xdr:clientData/>
  </xdr:oneCellAnchor>
  <xdr:oneCellAnchor>
    <xdr:from>
      <xdr:col>4</xdr:col>
      <xdr:colOff>476250</xdr:colOff>
      <xdr:row>68</xdr:row>
      <xdr:rowOff>61912</xdr:rowOff>
    </xdr:from>
    <xdr:ext cx="457200" cy="551241"/>
    <mc:AlternateContent xmlns:mc="http://schemas.openxmlformats.org/markup-compatibility/2006" xmlns:a14="http://schemas.microsoft.com/office/drawing/2010/main">
      <mc:Choice Requires="a14">
        <xdr:sp macro="" textlink="">
          <xdr:nvSpPr>
            <xdr:cNvPr id="19" name="Textfeld 18"/>
            <xdr:cNvSpPr txBox="1"/>
          </xdr:nvSpPr>
          <xdr:spPr>
            <a:xfrm>
              <a:off x="2933700" y="6853237"/>
              <a:ext cx="457200" cy="55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600" i="1">
                            <a:latin typeface="Cambria Math"/>
                          </a:rPr>
                        </m:ctrlPr>
                      </m:fPr>
                      <m:num>
                        <m:r>
                          <m:rPr>
                            <m:sty m:val="p"/>
                          </m:rPr>
                          <a:rPr lang="de-DE" sz="1600" b="0" i="0">
                            <a:latin typeface="Cambria Math"/>
                          </a:rPr>
                          <m:t>g</m:t>
                        </m:r>
                      </m:num>
                      <m:den>
                        <m:r>
                          <m:rPr>
                            <m:sty m:val="p"/>
                          </m:rPr>
                          <a:rPr lang="de-DE" sz="1600" b="0" i="0">
                            <a:latin typeface="Cambria Math"/>
                          </a:rPr>
                          <m:t>MJ</m:t>
                        </m:r>
                      </m:den>
                    </m:f>
                  </m:oMath>
                </m:oMathPara>
              </a14:m>
              <a:endParaRPr lang="de-DE" sz="1100" i="0"/>
            </a:p>
          </xdr:txBody>
        </xdr:sp>
      </mc:Choice>
      <mc:Fallback xmlns="">
        <xdr:sp macro="" textlink="">
          <xdr:nvSpPr>
            <xdr:cNvPr id="19" name="Textfeld 18"/>
            <xdr:cNvSpPr txBox="1"/>
          </xdr:nvSpPr>
          <xdr:spPr>
            <a:xfrm>
              <a:off x="2933700" y="6853237"/>
              <a:ext cx="457200" cy="55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600" b="0" i="0">
                  <a:latin typeface="Cambria Math"/>
                </a:rPr>
                <a:t>g/MJ</a:t>
              </a:r>
              <a:endParaRPr lang="de-DE" sz="1100" i="0"/>
            </a:p>
          </xdr:txBody>
        </xdr:sp>
      </mc:Fallback>
    </mc:AlternateContent>
    <xdr:clientData/>
  </xdr:oneCellAnchor>
  <xdr:oneCellAnchor>
    <xdr:from>
      <xdr:col>5</xdr:col>
      <xdr:colOff>476250</xdr:colOff>
      <xdr:row>68</xdr:row>
      <xdr:rowOff>23812</xdr:rowOff>
    </xdr:from>
    <xdr:ext cx="533400" cy="551754"/>
    <mc:AlternateContent xmlns:mc="http://schemas.openxmlformats.org/markup-compatibility/2006" xmlns:a14="http://schemas.microsoft.com/office/drawing/2010/main">
      <mc:Choice Requires="a14">
        <xdr:sp macro="" textlink="">
          <xdr:nvSpPr>
            <xdr:cNvPr id="20" name="Textfeld 19"/>
            <xdr:cNvSpPr txBox="1"/>
          </xdr:nvSpPr>
          <xdr:spPr>
            <a:xfrm>
              <a:off x="3705225" y="6815137"/>
              <a:ext cx="533400" cy="5517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600" i="1">
                            <a:latin typeface="Cambria Math"/>
                          </a:rPr>
                        </m:ctrlPr>
                      </m:fPr>
                      <m:num>
                        <m:r>
                          <m:rPr>
                            <m:sty m:val="p"/>
                          </m:rPr>
                          <a:rPr lang="de-DE" sz="1600" b="0" i="0">
                            <a:latin typeface="Cambria Math"/>
                          </a:rPr>
                          <m:t>MJ</m:t>
                        </m:r>
                      </m:num>
                      <m:den>
                        <m:r>
                          <m:rPr>
                            <m:sty m:val="p"/>
                          </m:rPr>
                          <a:rPr lang="de-DE" sz="1600" b="0" i="0">
                            <a:latin typeface="Cambria Math"/>
                          </a:rPr>
                          <m:t>kWh</m:t>
                        </m:r>
                      </m:den>
                    </m:f>
                  </m:oMath>
                </m:oMathPara>
              </a14:m>
              <a:endParaRPr lang="de-DE" sz="1100" i="0"/>
            </a:p>
          </xdr:txBody>
        </xdr:sp>
      </mc:Choice>
      <mc:Fallback xmlns="">
        <xdr:sp macro="" textlink="">
          <xdr:nvSpPr>
            <xdr:cNvPr id="20" name="Textfeld 19"/>
            <xdr:cNvSpPr txBox="1"/>
          </xdr:nvSpPr>
          <xdr:spPr>
            <a:xfrm>
              <a:off x="3705225" y="6815137"/>
              <a:ext cx="533400" cy="5517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600" b="0" i="0">
                  <a:latin typeface="Cambria Math"/>
                </a:rPr>
                <a:t>MJ/kWh</a:t>
              </a:r>
              <a:endParaRPr lang="de-DE" sz="1100" i="0"/>
            </a:p>
          </xdr:txBody>
        </xdr:sp>
      </mc:Fallback>
    </mc:AlternateContent>
    <xdr:clientData/>
  </xdr:oneCellAnchor>
  <xdr:twoCellAnchor>
    <xdr:from>
      <xdr:col>4</xdr:col>
      <xdr:colOff>1885950</xdr:colOff>
      <xdr:row>69</xdr:row>
      <xdr:rowOff>171450</xdr:rowOff>
    </xdr:from>
    <xdr:to>
      <xdr:col>4</xdr:col>
      <xdr:colOff>2209800</xdr:colOff>
      <xdr:row>69</xdr:row>
      <xdr:rowOff>171450</xdr:rowOff>
    </xdr:to>
    <xdr:sp macro="" textlink="">
      <xdr:nvSpPr>
        <xdr:cNvPr id="21" name="Line 7"/>
        <xdr:cNvSpPr>
          <a:spLocks noChangeShapeType="1"/>
        </xdr:cNvSpPr>
      </xdr:nvSpPr>
      <xdr:spPr bwMode="auto">
        <a:xfrm>
          <a:off x="4400550" y="545782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8</xdr:col>
      <xdr:colOff>95250</xdr:colOff>
      <xdr:row>68</xdr:row>
      <xdr:rowOff>61912</xdr:rowOff>
    </xdr:from>
    <xdr:ext cx="533400" cy="513154"/>
    <mc:AlternateContent xmlns:mc="http://schemas.openxmlformats.org/markup-compatibility/2006" xmlns:a14="http://schemas.microsoft.com/office/drawing/2010/main">
      <mc:Choice Requires="a14">
        <xdr:sp macro="" textlink="">
          <xdr:nvSpPr>
            <xdr:cNvPr id="22" name="Textfeld 21"/>
            <xdr:cNvSpPr txBox="1"/>
          </xdr:nvSpPr>
          <xdr:spPr>
            <a:xfrm>
              <a:off x="6867525" y="10882312"/>
              <a:ext cx="533400" cy="513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600" i="1">
                            <a:latin typeface="Cambria Math"/>
                          </a:rPr>
                        </m:ctrlPr>
                      </m:fPr>
                      <m:num>
                        <m:r>
                          <m:rPr>
                            <m:sty m:val="p"/>
                          </m:rPr>
                          <a:rPr lang="de-DE" sz="1600" b="0" i="0">
                            <a:latin typeface="Cambria Math"/>
                          </a:rPr>
                          <m:t>g</m:t>
                        </m:r>
                      </m:num>
                      <m:den>
                        <m:r>
                          <m:rPr>
                            <m:sty m:val="p"/>
                          </m:rPr>
                          <a:rPr lang="de-DE" sz="1600" b="0" i="0">
                            <a:latin typeface="Cambria Math"/>
                          </a:rPr>
                          <m:t>kWh</m:t>
                        </m:r>
                      </m:den>
                    </m:f>
                  </m:oMath>
                </m:oMathPara>
              </a14:m>
              <a:endParaRPr lang="de-DE" sz="1100" i="0"/>
            </a:p>
          </xdr:txBody>
        </xdr:sp>
      </mc:Choice>
      <mc:Fallback xmlns="">
        <xdr:sp macro="" textlink="">
          <xdr:nvSpPr>
            <xdr:cNvPr id="22" name="Textfeld 21"/>
            <xdr:cNvSpPr txBox="1"/>
          </xdr:nvSpPr>
          <xdr:spPr>
            <a:xfrm>
              <a:off x="6867525" y="10882312"/>
              <a:ext cx="533400" cy="513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600" b="0" i="0">
                  <a:latin typeface="Cambria Math"/>
                </a:rPr>
                <a:t>g/kWh</a:t>
              </a:r>
              <a:endParaRPr lang="de-DE" sz="1100" i="0"/>
            </a:p>
          </xdr:txBody>
        </xdr:sp>
      </mc:Fallback>
    </mc:AlternateContent>
    <xdr:clientData/>
  </xdr:oneCellAnchor>
  <xdr:oneCellAnchor>
    <xdr:from>
      <xdr:col>4</xdr:col>
      <xdr:colOff>485775</xdr:colOff>
      <xdr:row>74</xdr:row>
      <xdr:rowOff>52387</xdr:rowOff>
    </xdr:from>
    <xdr:ext cx="533400" cy="513154"/>
    <mc:AlternateContent xmlns:mc="http://schemas.openxmlformats.org/markup-compatibility/2006" xmlns:a14="http://schemas.microsoft.com/office/drawing/2010/main">
      <mc:Choice Requires="a14">
        <xdr:sp macro="" textlink="">
          <xdr:nvSpPr>
            <xdr:cNvPr id="23" name="Textfeld 22"/>
            <xdr:cNvSpPr txBox="1"/>
          </xdr:nvSpPr>
          <xdr:spPr>
            <a:xfrm>
              <a:off x="2943225" y="7910512"/>
              <a:ext cx="533400" cy="513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600" i="1">
                            <a:latin typeface="Cambria Math"/>
                          </a:rPr>
                        </m:ctrlPr>
                      </m:fPr>
                      <m:num>
                        <m:r>
                          <m:rPr>
                            <m:sty m:val="p"/>
                          </m:rPr>
                          <a:rPr lang="de-DE" sz="1600" b="0" i="0">
                            <a:latin typeface="Cambria Math"/>
                          </a:rPr>
                          <m:t>g</m:t>
                        </m:r>
                      </m:num>
                      <m:den>
                        <m:r>
                          <m:rPr>
                            <m:sty m:val="p"/>
                          </m:rPr>
                          <a:rPr lang="de-DE" sz="1600" b="0" i="0">
                            <a:latin typeface="Cambria Math"/>
                          </a:rPr>
                          <m:t>kWh</m:t>
                        </m:r>
                      </m:den>
                    </m:f>
                  </m:oMath>
                </m:oMathPara>
              </a14:m>
              <a:endParaRPr lang="de-DE" sz="1100" i="0"/>
            </a:p>
          </xdr:txBody>
        </xdr:sp>
      </mc:Choice>
      <mc:Fallback xmlns="">
        <xdr:sp macro="" textlink="">
          <xdr:nvSpPr>
            <xdr:cNvPr id="23" name="Textfeld 22"/>
            <xdr:cNvSpPr txBox="1"/>
          </xdr:nvSpPr>
          <xdr:spPr>
            <a:xfrm>
              <a:off x="2943225" y="7910512"/>
              <a:ext cx="533400" cy="5131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600" b="0" i="0">
                  <a:latin typeface="Cambria Math"/>
                </a:rPr>
                <a:t>g/kWh</a:t>
              </a:r>
              <a:endParaRPr lang="de-DE" sz="1100" i="0"/>
            </a:p>
          </xdr:txBody>
        </xdr:sp>
      </mc:Fallback>
    </mc:AlternateContent>
    <xdr:clientData/>
  </xdr:oneCellAnchor>
  <xdr:oneCellAnchor>
    <xdr:from>
      <xdr:col>6</xdr:col>
      <xdr:colOff>323850</xdr:colOff>
      <xdr:row>74</xdr:row>
      <xdr:rowOff>4762</xdr:rowOff>
    </xdr:from>
    <xdr:ext cx="533400" cy="575286"/>
    <mc:AlternateContent xmlns:mc="http://schemas.openxmlformats.org/markup-compatibility/2006" xmlns:a14="http://schemas.microsoft.com/office/drawing/2010/main">
      <mc:Choice Requires="a14">
        <xdr:sp macro="" textlink="">
          <xdr:nvSpPr>
            <xdr:cNvPr id="24" name="Textfeld 23"/>
            <xdr:cNvSpPr txBox="1"/>
          </xdr:nvSpPr>
          <xdr:spPr>
            <a:xfrm>
              <a:off x="5629275" y="11891962"/>
              <a:ext cx="533400" cy="575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600" i="1">
                            <a:latin typeface="Cambria Math"/>
                          </a:rPr>
                        </m:ctrlPr>
                      </m:fPr>
                      <m:num>
                        <m:r>
                          <m:rPr>
                            <m:sty m:val="p"/>
                          </m:rPr>
                          <a:rPr lang="de-DE" sz="1600" b="0" i="0">
                            <a:latin typeface="Cambria Math"/>
                          </a:rPr>
                          <m:t>kWh</m:t>
                        </m:r>
                      </m:num>
                      <m:den>
                        <m:r>
                          <m:rPr>
                            <m:sty m:val="p"/>
                          </m:rPr>
                          <a:rPr lang="de-DE" sz="1600" b="0" i="0">
                            <a:latin typeface="Cambria Math"/>
                          </a:rPr>
                          <m:t>l</m:t>
                        </m:r>
                      </m:den>
                    </m:f>
                  </m:oMath>
                </m:oMathPara>
              </a14:m>
              <a:endParaRPr lang="de-DE" sz="1100" i="0"/>
            </a:p>
          </xdr:txBody>
        </xdr:sp>
      </mc:Choice>
      <mc:Fallback xmlns="">
        <xdr:sp macro="" textlink="">
          <xdr:nvSpPr>
            <xdr:cNvPr id="24" name="Textfeld 23"/>
            <xdr:cNvSpPr txBox="1"/>
          </xdr:nvSpPr>
          <xdr:spPr>
            <a:xfrm>
              <a:off x="5629275" y="11891962"/>
              <a:ext cx="533400" cy="575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600" b="0" i="0">
                  <a:latin typeface="Cambria Math"/>
                </a:rPr>
                <a:t>kWh/l</a:t>
              </a:r>
              <a:endParaRPr lang="de-DE" sz="1100" i="0"/>
            </a:p>
          </xdr:txBody>
        </xdr:sp>
      </mc:Fallback>
    </mc:AlternateContent>
    <xdr:clientData/>
  </xdr:oneCellAnchor>
  <xdr:twoCellAnchor>
    <xdr:from>
      <xdr:col>4</xdr:col>
      <xdr:colOff>2257425</xdr:colOff>
      <xdr:row>75</xdr:row>
      <xdr:rowOff>180975</xdr:rowOff>
    </xdr:from>
    <xdr:to>
      <xdr:col>4</xdr:col>
      <xdr:colOff>2581275</xdr:colOff>
      <xdr:row>75</xdr:row>
      <xdr:rowOff>180975</xdr:rowOff>
    </xdr:to>
    <xdr:sp macro="" textlink="">
      <xdr:nvSpPr>
        <xdr:cNvPr id="25" name="Line 7"/>
        <xdr:cNvSpPr>
          <a:spLocks noChangeShapeType="1"/>
        </xdr:cNvSpPr>
      </xdr:nvSpPr>
      <xdr:spPr bwMode="auto">
        <a:xfrm>
          <a:off x="4772025" y="6534150"/>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8</xdr:col>
      <xdr:colOff>323850</xdr:colOff>
      <xdr:row>74</xdr:row>
      <xdr:rowOff>52387</xdr:rowOff>
    </xdr:from>
    <xdr:ext cx="533400" cy="512448"/>
    <mc:AlternateContent xmlns:mc="http://schemas.openxmlformats.org/markup-compatibility/2006" xmlns:a14="http://schemas.microsoft.com/office/drawing/2010/main">
      <mc:Choice Requires="a14">
        <xdr:sp macro="" textlink="">
          <xdr:nvSpPr>
            <xdr:cNvPr id="26" name="Textfeld 25"/>
            <xdr:cNvSpPr txBox="1"/>
          </xdr:nvSpPr>
          <xdr:spPr>
            <a:xfrm>
              <a:off x="7096125" y="11939587"/>
              <a:ext cx="533400" cy="512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600" i="1">
                            <a:latin typeface="Cambria Math"/>
                          </a:rPr>
                        </m:ctrlPr>
                      </m:fPr>
                      <m:num>
                        <m:r>
                          <m:rPr>
                            <m:sty m:val="p"/>
                          </m:rPr>
                          <a:rPr lang="de-DE" sz="1600" b="0" i="0">
                            <a:latin typeface="Cambria Math"/>
                          </a:rPr>
                          <m:t>g</m:t>
                        </m:r>
                      </m:num>
                      <m:den>
                        <m:r>
                          <m:rPr>
                            <m:sty m:val="p"/>
                          </m:rPr>
                          <a:rPr lang="de-DE" sz="1600" b="0" i="0">
                            <a:latin typeface="Cambria Math"/>
                          </a:rPr>
                          <m:t>l</m:t>
                        </m:r>
                      </m:den>
                    </m:f>
                  </m:oMath>
                </m:oMathPara>
              </a14:m>
              <a:endParaRPr lang="de-DE" sz="1100" i="0"/>
            </a:p>
          </xdr:txBody>
        </xdr:sp>
      </mc:Choice>
      <mc:Fallback xmlns="">
        <xdr:sp macro="" textlink="">
          <xdr:nvSpPr>
            <xdr:cNvPr id="26" name="Textfeld 25"/>
            <xdr:cNvSpPr txBox="1"/>
          </xdr:nvSpPr>
          <xdr:spPr>
            <a:xfrm>
              <a:off x="7096125" y="11939587"/>
              <a:ext cx="533400" cy="5124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600" b="0" i="0">
                  <a:latin typeface="Cambria Math"/>
                </a:rPr>
                <a:t>g/l</a:t>
              </a:r>
              <a:endParaRPr lang="de-DE" sz="1100" i="0"/>
            </a:p>
          </xdr:txBody>
        </xdr:sp>
      </mc:Fallback>
    </mc:AlternateContent>
    <xdr:clientData/>
  </xdr:oneCellAnchor>
  <xdr:twoCellAnchor>
    <xdr:from>
      <xdr:col>4</xdr:col>
      <xdr:colOff>3486150</xdr:colOff>
      <xdr:row>75</xdr:row>
      <xdr:rowOff>180975</xdr:rowOff>
    </xdr:from>
    <xdr:to>
      <xdr:col>4</xdr:col>
      <xdr:colOff>3810000</xdr:colOff>
      <xdr:row>75</xdr:row>
      <xdr:rowOff>180975</xdr:rowOff>
    </xdr:to>
    <xdr:sp macro="" textlink="">
      <xdr:nvSpPr>
        <xdr:cNvPr id="27" name="Line 7"/>
        <xdr:cNvSpPr>
          <a:spLocks noChangeShapeType="1"/>
        </xdr:cNvSpPr>
      </xdr:nvSpPr>
      <xdr:spPr bwMode="auto">
        <a:xfrm>
          <a:off x="6000750" y="6534150"/>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10</xdr:col>
      <xdr:colOff>561975</xdr:colOff>
      <xdr:row>74</xdr:row>
      <xdr:rowOff>14287</xdr:rowOff>
    </xdr:from>
    <xdr:ext cx="533400" cy="558358"/>
    <mc:AlternateContent xmlns:mc="http://schemas.openxmlformats.org/markup-compatibility/2006" xmlns:a14="http://schemas.microsoft.com/office/drawing/2010/main">
      <mc:Choice Requires="a14">
        <xdr:sp macro="" textlink="">
          <xdr:nvSpPr>
            <xdr:cNvPr id="28" name="Textfeld 27"/>
            <xdr:cNvSpPr txBox="1"/>
          </xdr:nvSpPr>
          <xdr:spPr>
            <a:xfrm>
              <a:off x="8448675" y="11901487"/>
              <a:ext cx="533400" cy="5583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600" i="1">
                            <a:latin typeface="Cambria Math"/>
                          </a:rPr>
                        </m:ctrlPr>
                      </m:fPr>
                      <m:num>
                        <m:r>
                          <m:rPr>
                            <m:sty m:val="p"/>
                          </m:rPr>
                          <a:rPr lang="de-DE" sz="1600" b="0" i="0">
                            <a:latin typeface="Cambria Math"/>
                          </a:rPr>
                          <m:t>kg</m:t>
                        </m:r>
                      </m:num>
                      <m:den>
                        <m:r>
                          <m:rPr>
                            <m:sty m:val="p"/>
                          </m:rPr>
                          <a:rPr lang="de-DE" sz="1600" b="0" i="0">
                            <a:latin typeface="Cambria Math"/>
                          </a:rPr>
                          <m:t>l</m:t>
                        </m:r>
                      </m:den>
                    </m:f>
                  </m:oMath>
                </m:oMathPara>
              </a14:m>
              <a:endParaRPr lang="de-DE" sz="1100" i="0"/>
            </a:p>
          </xdr:txBody>
        </xdr:sp>
      </mc:Choice>
      <mc:Fallback xmlns="">
        <xdr:sp macro="" textlink="">
          <xdr:nvSpPr>
            <xdr:cNvPr id="28" name="Textfeld 27"/>
            <xdr:cNvSpPr txBox="1"/>
          </xdr:nvSpPr>
          <xdr:spPr>
            <a:xfrm>
              <a:off x="8448675" y="11901487"/>
              <a:ext cx="533400" cy="5583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600" b="0" i="0">
                  <a:latin typeface="Cambria Math"/>
                </a:rPr>
                <a:t>kg/l</a:t>
              </a:r>
              <a:endParaRPr lang="de-DE" sz="1100" i="0"/>
            </a:p>
          </xdr:txBody>
        </xdr:sp>
      </mc:Fallback>
    </mc:AlternateContent>
    <xdr:clientData/>
  </xdr:oneCellAnchor>
  <xdr:twoCellAnchor>
    <xdr:from>
      <xdr:col>6</xdr:col>
      <xdr:colOff>409575</xdr:colOff>
      <xdr:row>64</xdr:row>
      <xdr:rowOff>142875</xdr:rowOff>
    </xdr:from>
    <xdr:to>
      <xdr:col>6</xdr:col>
      <xdr:colOff>809625</xdr:colOff>
      <xdr:row>64</xdr:row>
      <xdr:rowOff>142875</xdr:rowOff>
    </xdr:to>
    <xdr:cxnSp macro="">
      <xdr:nvCxnSpPr>
        <xdr:cNvPr id="6" name="Gerade Verbindung mit Pfeil 5"/>
        <xdr:cNvCxnSpPr/>
      </xdr:nvCxnSpPr>
      <xdr:spPr>
        <a:xfrm>
          <a:off x="5715000" y="10096500"/>
          <a:ext cx="400050" cy="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69</xdr:row>
      <xdr:rowOff>171450</xdr:rowOff>
    </xdr:from>
    <xdr:to>
      <xdr:col>7</xdr:col>
      <xdr:colOff>38100</xdr:colOff>
      <xdr:row>69</xdr:row>
      <xdr:rowOff>171450</xdr:rowOff>
    </xdr:to>
    <xdr:cxnSp macro="">
      <xdr:nvCxnSpPr>
        <xdr:cNvPr id="31" name="Gerade Verbindung mit Pfeil 30"/>
        <xdr:cNvCxnSpPr/>
      </xdr:nvCxnSpPr>
      <xdr:spPr>
        <a:xfrm>
          <a:off x="5876925" y="11153775"/>
          <a:ext cx="447675" cy="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933450</xdr:colOff>
      <xdr:row>75</xdr:row>
      <xdr:rowOff>161925</xdr:rowOff>
    </xdr:from>
    <xdr:to>
      <xdr:col>7</xdr:col>
      <xdr:colOff>400050</xdr:colOff>
      <xdr:row>75</xdr:row>
      <xdr:rowOff>161925</xdr:rowOff>
    </xdr:to>
    <xdr:cxnSp macro="">
      <xdr:nvCxnSpPr>
        <xdr:cNvPr id="32" name="Gerade Verbindung mit Pfeil 31"/>
        <xdr:cNvCxnSpPr/>
      </xdr:nvCxnSpPr>
      <xdr:spPr>
        <a:xfrm>
          <a:off x="6238875" y="12211050"/>
          <a:ext cx="447675" cy="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161925</xdr:colOff>
      <xdr:row>75</xdr:row>
      <xdr:rowOff>161925</xdr:rowOff>
    </xdr:from>
    <xdr:to>
      <xdr:col>10</xdr:col>
      <xdr:colOff>95250</xdr:colOff>
      <xdr:row>75</xdr:row>
      <xdr:rowOff>161925</xdr:rowOff>
    </xdr:to>
    <xdr:cxnSp macro="">
      <xdr:nvCxnSpPr>
        <xdr:cNvPr id="33" name="Gerade Verbindung mit Pfeil 32"/>
        <xdr:cNvCxnSpPr/>
      </xdr:nvCxnSpPr>
      <xdr:spPr>
        <a:xfrm>
          <a:off x="7534275" y="12211050"/>
          <a:ext cx="447675" cy="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er.uni-stuttgart.de/linksdaten/heizkostenvergleich/pdf/16-05-09-IER_Waermekostenrechner_-_Dokumentation.pdf" TargetMode="External"/><Relationship Id="rId13" Type="http://schemas.openxmlformats.org/officeDocument/2006/relationships/hyperlink" Target="https://www.atmosfair.de/de" TargetMode="External"/><Relationship Id="rId3" Type="http://schemas.openxmlformats.org/officeDocument/2006/relationships/hyperlink" Target="http://www.energieagentur.nrw/content/anlagen/Erhebung_Wo_im_Haushalt_bleibt_der_Strom_20151126.pdf" TargetMode="External"/><Relationship Id="rId7" Type="http://schemas.openxmlformats.org/officeDocument/2006/relationships/hyperlink" Target="http://www.ier.uni-stuttgart.de/linksdaten/heizkostenvergleich/pdf/16-05-09-IER_Waermekostenrechner_-_Dokumentation.pdf" TargetMode="External"/><Relationship Id="rId12" Type="http://schemas.openxmlformats.org/officeDocument/2006/relationships/hyperlink" Target="https://www.atmosfair.de/de" TargetMode="External"/><Relationship Id="rId2" Type="http://schemas.openxmlformats.org/officeDocument/2006/relationships/hyperlink" Target="http://www.ier.uni-stuttgart.de/linksdaten/heizkostenvergleich/pdf/16-05-09-IER_Waermekostenrechner_-_Dokumentation.pdf" TargetMode="External"/><Relationship Id="rId1" Type="http://schemas.openxmlformats.org/officeDocument/2006/relationships/hyperlink" Target="http://www.energieagentur.nrw/content/anlagen/Erhebung_Wo_im_Haushalt_bleibt_der_Strom_20151126.pdf" TargetMode="External"/><Relationship Id="rId6" Type="http://schemas.openxmlformats.org/officeDocument/2006/relationships/hyperlink" Target="https://www.energieatlas.bayern.de/thema_wind/daten.html" TargetMode="External"/><Relationship Id="rId11" Type="http://schemas.openxmlformats.org/officeDocument/2006/relationships/hyperlink" Target="http://www.energieagentur.nrw/content/anlagen/Erhebung_Wo_im_Haushalt_bleibt_der_Strom_20151126.pdf" TargetMode="External"/><Relationship Id="rId5" Type="http://schemas.openxmlformats.org/officeDocument/2006/relationships/hyperlink" Target="https://www.energieatlas.bayern.de/thema_wasser/daten.html" TargetMode="External"/><Relationship Id="rId15" Type="http://schemas.openxmlformats.org/officeDocument/2006/relationships/drawing" Target="../drawings/drawing1.xml"/><Relationship Id="rId10" Type="http://schemas.openxmlformats.org/officeDocument/2006/relationships/hyperlink" Target="http://www.energieagentur.nrw/content/anlagen/Erhebung_Wo_im_Haushalt_bleibt_der_Strom_20151126.pdf" TargetMode="External"/><Relationship Id="rId4" Type="http://schemas.openxmlformats.org/officeDocument/2006/relationships/hyperlink" Target="https://www.energieatlas.bayern.de/thema_sonne/photovoltaik/daten.html" TargetMode="External"/><Relationship Id="rId9" Type="http://schemas.openxmlformats.org/officeDocument/2006/relationships/hyperlink" Target="https://www.destatis.de/DE/Publikationen/Thematisch/UmweltoekonomischeGesamtrechnungen/Querschnitt/UmweltnutzungundWirtschaftTabelle5850007157006Teil_6.pdf?__blob=publicationFile"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energieatlas.bayern.de/thema_wind/daten.html" TargetMode="External"/><Relationship Id="rId13" Type="http://schemas.openxmlformats.org/officeDocument/2006/relationships/hyperlink" Target="http://www.probas.umweltbundesamt.de/php/web2pdf.php?id=%7bCEE97E3B-566E-4273-877B-660726E8E01B%7d" TargetMode="External"/><Relationship Id="rId3" Type="http://schemas.openxmlformats.org/officeDocument/2006/relationships/hyperlink" Target="http://www.energieagentur.nrw/content/anlagen/Erhebung_Wo_im_Haushalt_bleibt_der_Strom_20151126.pdf" TargetMode="External"/><Relationship Id="rId7" Type="http://schemas.openxmlformats.org/officeDocument/2006/relationships/hyperlink" Target="https://www.energieatlas.bayern.de/thema_wasser/daten.html" TargetMode="External"/><Relationship Id="rId12" Type="http://schemas.openxmlformats.org/officeDocument/2006/relationships/hyperlink" Target="https://www.umweltbundesamt.de/sites/default/files/medien/376/publikationen/emissionsbilanz_erneuerbarer_energietraeger_2014_faltblatt.pdf" TargetMode="External"/><Relationship Id="rId2" Type="http://schemas.openxmlformats.org/officeDocument/2006/relationships/hyperlink" Target="http://www.iinas.org/news-de.html" TargetMode="External"/><Relationship Id="rId1" Type="http://schemas.openxmlformats.org/officeDocument/2006/relationships/hyperlink" Target="http://www.bestellen.bayern.de/application/stmug_app000031?SID=429247579&amp;ACTIONxSESSxSHOWPIC(BILDxKEY:lfu_klima_00022,BILDxCLASS:Artikel,BILDxTYPE:PDF)" TargetMode="External"/><Relationship Id="rId6" Type="http://schemas.openxmlformats.org/officeDocument/2006/relationships/hyperlink" Target="http://www.ier.uni-stuttgart.de/linksdaten/heizkostenvergleich/pdf/16-05-09-IER_Waermekostenrechner_-_Dokumentation.pdf" TargetMode="External"/><Relationship Id="rId11" Type="http://schemas.openxmlformats.org/officeDocument/2006/relationships/hyperlink" Target="http://www.lwf.bayern.de/mam/cms04/service/dateien/mb34_treibhausgasvermeidunge_bf.pdf" TargetMode="External"/><Relationship Id="rId5" Type="http://schemas.openxmlformats.org/officeDocument/2006/relationships/hyperlink" Target="https://www.energieatlas.bayern.de/thema_sonne/photovoltaik/daten.html" TargetMode="External"/><Relationship Id="rId10" Type="http://schemas.openxmlformats.org/officeDocument/2006/relationships/hyperlink" Target="http://www.ag-energiebilanzen.de/index.php?article_id=29&amp;fileName=20160802_brd_stromerzeugung1990-2015.pdf" TargetMode="External"/><Relationship Id="rId4" Type="http://schemas.openxmlformats.org/officeDocument/2006/relationships/hyperlink" Target="https://www.destatis.de/DE/Publikationen/Thematisch/UmweltoekonomischeGesamtrechnungen/Querschnitt/UmweltnutzungundWirtschaftTabelle5850007157006Teil_6.pdf?__blob=publicationFile" TargetMode="External"/><Relationship Id="rId9" Type="http://schemas.openxmlformats.org/officeDocument/2006/relationships/hyperlink" Target="https://www.atmosfair.de/de"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probas.umweltbundesamt.de/php/index.php" TargetMode="External"/><Relationship Id="rId2" Type="http://schemas.openxmlformats.org/officeDocument/2006/relationships/hyperlink" Target="http://www.oeko.de/service/gemis/de/material.htm" TargetMode="External"/><Relationship Id="rId1" Type="http://schemas.openxmlformats.org/officeDocument/2006/relationships/hyperlink" Target="http://www.bestellen.bayern.de/shoplink/lfu_klima_00022.htm"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2:AB51"/>
  <sheetViews>
    <sheetView showGridLines="0" tabSelected="1" zoomScaleNormal="100" workbookViewId="0">
      <selection activeCell="B2" sqref="B2:F2"/>
    </sheetView>
  </sheetViews>
  <sheetFormatPr baseColWidth="10" defaultRowHeight="12.75" x14ac:dyDescent="0.2"/>
  <cols>
    <col min="1" max="1" width="1.28515625" customWidth="1"/>
    <col min="2" max="2" width="12.5703125" customWidth="1"/>
    <col min="3" max="3" width="11.85546875" customWidth="1"/>
    <col min="4" max="4" width="6.7109375" bestFit="1" customWidth="1"/>
    <col min="5" max="5" width="15.7109375" customWidth="1"/>
    <col min="6" max="6" width="6.7109375" bestFit="1" customWidth="1"/>
    <col min="7" max="7" width="6.42578125" customWidth="1"/>
    <col min="8" max="8" width="15.5703125" customWidth="1"/>
    <col min="9" max="9" width="3.5703125" bestFit="1" customWidth="1"/>
    <col min="10" max="10" width="15.85546875" customWidth="1"/>
    <col min="11" max="11" width="18" customWidth="1"/>
    <col min="12" max="12" width="3.42578125" customWidth="1"/>
    <col min="13" max="13" width="3" customWidth="1"/>
    <col min="14" max="14" width="11.7109375" customWidth="1"/>
    <col min="15" max="15" width="7" customWidth="1"/>
    <col min="16" max="16" width="12.7109375" customWidth="1"/>
    <col min="17" max="17" width="11.85546875" customWidth="1"/>
    <col min="18" max="18" width="6.7109375" bestFit="1" customWidth="1"/>
    <col min="19" max="19" width="15.7109375" customWidth="1"/>
    <col min="20" max="20" width="6.7109375" customWidth="1"/>
    <col min="21" max="21" width="6.5703125" customWidth="1"/>
    <col min="22" max="22" width="3.5703125" bestFit="1" customWidth="1"/>
    <col min="23" max="23" width="16.5703125" customWidth="1"/>
    <col min="24" max="24" width="12.85546875" customWidth="1"/>
  </cols>
  <sheetData>
    <row r="2" spans="2:28" ht="18.75" customHeight="1" x14ac:dyDescent="0.35">
      <c r="B2" s="297" t="s">
        <v>123</v>
      </c>
      <c r="C2" s="297"/>
      <c r="D2" s="297"/>
      <c r="E2" s="297"/>
      <c r="F2" s="297"/>
      <c r="G2" s="113"/>
      <c r="H2" s="113"/>
      <c r="I2" s="113"/>
      <c r="N2" s="307" t="s">
        <v>124</v>
      </c>
      <c r="O2" s="307"/>
      <c r="P2" s="307"/>
      <c r="Q2" s="307"/>
      <c r="R2" s="307"/>
      <c r="S2" s="307"/>
      <c r="T2" s="307"/>
      <c r="U2" s="307"/>
      <c r="V2" s="307"/>
    </row>
    <row r="3" spans="2:28" ht="15.75" x14ac:dyDescent="0.25">
      <c r="B3" s="53"/>
      <c r="C3" s="52"/>
      <c r="D3" s="52"/>
      <c r="E3" s="52"/>
      <c r="F3" s="52"/>
      <c r="G3" s="52"/>
      <c r="H3" s="52"/>
      <c r="I3" s="52"/>
      <c r="N3" s="307"/>
      <c r="O3" s="307"/>
      <c r="P3" s="307"/>
      <c r="Q3" s="307"/>
      <c r="R3" s="307"/>
      <c r="S3" s="307"/>
      <c r="T3" s="307"/>
      <c r="U3" s="307"/>
      <c r="V3" s="307"/>
    </row>
    <row r="4" spans="2:28" x14ac:dyDescent="0.2">
      <c r="I4" s="114"/>
      <c r="N4" s="340" t="s">
        <v>192</v>
      </c>
      <c r="O4" s="340"/>
      <c r="P4" s="340"/>
      <c r="Q4" s="340"/>
      <c r="R4" s="340"/>
      <c r="S4" s="340"/>
      <c r="T4" s="340"/>
      <c r="U4" s="340"/>
      <c r="V4" s="340"/>
      <c r="W4" s="340"/>
      <c r="X4" s="340"/>
    </row>
    <row r="5" spans="2:28" x14ac:dyDescent="0.2">
      <c r="B5" s="298" t="s">
        <v>191</v>
      </c>
      <c r="C5" s="298"/>
      <c r="D5" s="298"/>
      <c r="E5" s="298"/>
      <c r="F5" s="298"/>
      <c r="G5" s="298"/>
      <c r="H5" s="298"/>
      <c r="I5" s="10"/>
      <c r="N5" s="340"/>
      <c r="O5" s="340"/>
      <c r="P5" s="340"/>
      <c r="Q5" s="340"/>
      <c r="R5" s="340"/>
      <c r="S5" s="340"/>
      <c r="T5" s="340"/>
      <c r="U5" s="340"/>
      <c r="V5" s="340"/>
      <c r="W5" s="340"/>
      <c r="X5" s="340"/>
    </row>
    <row r="6" spans="2:28" ht="21" customHeight="1" thickBot="1" x14ac:dyDescent="0.25">
      <c r="E6" s="15"/>
      <c r="F6" s="16"/>
      <c r="G6" s="16"/>
      <c r="H6" s="16"/>
      <c r="I6" s="16"/>
      <c r="N6" s="340"/>
      <c r="O6" s="340"/>
      <c r="P6" s="340"/>
      <c r="Q6" s="340"/>
      <c r="R6" s="340"/>
      <c r="S6" s="340"/>
      <c r="T6" s="340"/>
      <c r="U6" s="340"/>
      <c r="V6" s="340"/>
      <c r="W6" s="340"/>
      <c r="X6" s="340"/>
    </row>
    <row r="7" spans="2:28" ht="41.25" customHeight="1" x14ac:dyDescent="0.25">
      <c r="B7" s="312" t="s">
        <v>0</v>
      </c>
      <c r="C7" s="314" t="s">
        <v>1</v>
      </c>
      <c r="D7" s="312" t="s">
        <v>2</v>
      </c>
      <c r="E7" s="316" t="s">
        <v>43</v>
      </c>
      <c r="F7" s="317"/>
      <c r="G7" s="17"/>
      <c r="H7" s="424" t="s">
        <v>44</v>
      </c>
      <c r="I7" s="425"/>
      <c r="J7" s="425"/>
      <c r="K7" s="425"/>
      <c r="L7" s="426"/>
      <c r="N7" s="303" t="s">
        <v>149</v>
      </c>
      <c r="O7" s="304"/>
      <c r="P7" s="304"/>
      <c r="Q7" s="314" t="s">
        <v>1</v>
      </c>
      <c r="R7" s="308" t="s">
        <v>2</v>
      </c>
      <c r="S7" s="320" t="s">
        <v>146</v>
      </c>
      <c r="T7" s="321"/>
    </row>
    <row r="8" spans="2:28" ht="25.5" customHeight="1" thickBot="1" x14ac:dyDescent="0.3">
      <c r="B8" s="313"/>
      <c r="C8" s="315"/>
      <c r="D8" s="313"/>
      <c r="E8" s="318"/>
      <c r="F8" s="319"/>
      <c r="G8" s="17"/>
      <c r="H8" s="427"/>
      <c r="I8" s="428"/>
      <c r="J8" s="428"/>
      <c r="K8" s="428"/>
      <c r="L8" s="429"/>
      <c r="N8" s="305"/>
      <c r="O8" s="306"/>
      <c r="P8" s="306"/>
      <c r="Q8" s="315"/>
      <c r="R8" s="309"/>
      <c r="S8" s="310" t="s">
        <v>159</v>
      </c>
      <c r="T8" s="311"/>
      <c r="V8" s="322" t="s">
        <v>207</v>
      </c>
      <c r="W8" s="322"/>
      <c r="X8" s="322"/>
    </row>
    <row r="9" spans="2:28" x14ac:dyDescent="0.2">
      <c r="B9" s="7" t="s">
        <v>4</v>
      </c>
      <c r="C9" s="198"/>
      <c r="D9" s="199" t="s">
        <v>10</v>
      </c>
      <c r="E9" s="196">
        <f>'Details der Berechnung'!O5</f>
        <v>0</v>
      </c>
      <c r="F9" s="200" t="s">
        <v>12</v>
      </c>
      <c r="G9" s="178"/>
      <c r="H9" s="430" t="s">
        <v>45</v>
      </c>
      <c r="I9" s="431"/>
      <c r="J9" s="431"/>
      <c r="K9" s="431"/>
      <c r="L9" s="432"/>
      <c r="M9" s="201"/>
      <c r="N9" s="299" t="s">
        <v>162</v>
      </c>
      <c r="O9" s="300"/>
      <c r="P9" s="300"/>
      <c r="Q9" s="289"/>
      <c r="R9" s="288"/>
      <c r="S9" s="291"/>
      <c r="T9" s="292"/>
      <c r="U9" s="201"/>
      <c r="V9" s="322"/>
      <c r="W9" s="322"/>
      <c r="X9" s="322"/>
    </row>
    <row r="10" spans="2:28" x14ac:dyDescent="0.2">
      <c r="B10" s="1" t="s">
        <v>5</v>
      </c>
      <c r="C10" s="204">
        <v>50</v>
      </c>
      <c r="D10" s="205" t="s">
        <v>11</v>
      </c>
      <c r="E10" s="196">
        <f>'Details der Berechnung'!O6</f>
        <v>154.83624391732349</v>
      </c>
      <c r="F10" s="206" t="s">
        <v>12</v>
      </c>
      <c r="G10" s="178"/>
      <c r="H10" s="430" t="s">
        <v>110</v>
      </c>
      <c r="I10" s="431"/>
      <c r="J10" s="431"/>
      <c r="K10" s="431"/>
      <c r="L10" s="432"/>
      <c r="M10" s="201"/>
      <c r="N10" s="301" t="s">
        <v>91</v>
      </c>
      <c r="O10" s="302"/>
      <c r="P10" s="302"/>
      <c r="Q10" s="285">
        <v>5000</v>
      </c>
      <c r="R10" s="202" t="s">
        <v>10</v>
      </c>
      <c r="S10" s="287">
        <f>VLOOKUP(N10,'Details der Berechnung'!B23:N25,12,FALSE)</f>
        <v>2322.1801120576797</v>
      </c>
      <c r="T10" s="286" t="s">
        <v>12</v>
      </c>
      <c r="U10" s="201"/>
      <c r="V10" s="322"/>
      <c r="W10" s="322"/>
      <c r="X10" s="322"/>
    </row>
    <row r="11" spans="2:28" ht="14.25" x14ac:dyDescent="0.2">
      <c r="B11" s="1" t="s">
        <v>6</v>
      </c>
      <c r="C11" s="204"/>
      <c r="D11" s="205" t="s">
        <v>13</v>
      </c>
      <c r="E11" s="196">
        <f>'Details der Berechnung'!O7</f>
        <v>0</v>
      </c>
      <c r="F11" s="206" t="s">
        <v>12</v>
      </c>
      <c r="G11" s="178"/>
      <c r="H11" s="433" t="s">
        <v>188</v>
      </c>
      <c r="I11" s="431"/>
      <c r="J11" s="431"/>
      <c r="K11" s="431"/>
      <c r="L11" s="432"/>
      <c r="M11" s="201"/>
      <c r="N11" s="344" t="s">
        <v>104</v>
      </c>
      <c r="O11" s="345"/>
      <c r="P11" s="345"/>
      <c r="Q11" s="231">
        <v>5000</v>
      </c>
      <c r="R11" s="207" t="s">
        <v>10</v>
      </c>
      <c r="S11" s="208">
        <f>VLOOKUP(N11,'Details der Berechnung'!B23:N25,12,FALSE)</f>
        <v>2556.3680987576795</v>
      </c>
      <c r="T11" s="209" t="s">
        <v>12</v>
      </c>
      <c r="U11" s="201"/>
      <c r="V11" s="322"/>
      <c r="W11" s="322"/>
      <c r="X11" s="322"/>
    </row>
    <row r="12" spans="2:28" x14ac:dyDescent="0.2">
      <c r="B12" s="1" t="s">
        <v>7</v>
      </c>
      <c r="C12" s="204"/>
      <c r="D12" s="205" t="s">
        <v>11</v>
      </c>
      <c r="E12" s="196">
        <f>'Details der Berechnung'!O8</f>
        <v>0</v>
      </c>
      <c r="F12" s="206" t="s">
        <v>12</v>
      </c>
      <c r="G12" s="178"/>
      <c r="H12" s="434" t="s">
        <v>111</v>
      </c>
      <c r="I12" s="435"/>
      <c r="J12" s="435"/>
      <c r="K12" s="435"/>
      <c r="L12" s="436"/>
      <c r="M12" s="201"/>
      <c r="N12" s="344" t="s">
        <v>89</v>
      </c>
      <c r="O12" s="345"/>
      <c r="P12" s="345"/>
      <c r="Q12" s="231">
        <v>5000</v>
      </c>
      <c r="R12" s="207" t="s">
        <v>10</v>
      </c>
      <c r="S12" s="208">
        <f>VLOOKUP(N12,'Details der Berechnung'!B23:N25,12,FALSE)</f>
        <v>2480.9819991227246</v>
      </c>
      <c r="T12" s="209" t="s">
        <v>12</v>
      </c>
      <c r="U12" s="201"/>
      <c r="V12" s="322"/>
      <c r="W12" s="322"/>
      <c r="X12" s="322"/>
    </row>
    <row r="13" spans="2:28" x14ac:dyDescent="0.2">
      <c r="B13" s="1" t="s">
        <v>8</v>
      </c>
      <c r="C13" s="204"/>
      <c r="D13" s="205" t="s">
        <v>11</v>
      </c>
      <c r="E13" s="196">
        <f>'Details der Berechnung'!O9</f>
        <v>0</v>
      </c>
      <c r="F13" s="206" t="s">
        <v>12</v>
      </c>
      <c r="G13" s="178"/>
      <c r="H13" s="201"/>
      <c r="I13" s="201"/>
      <c r="J13" s="201"/>
      <c r="K13" s="201"/>
      <c r="L13" s="201"/>
      <c r="M13" s="201"/>
      <c r="N13" s="323"/>
      <c r="O13" s="324"/>
      <c r="P13" s="324"/>
      <c r="Q13" s="290"/>
      <c r="R13" s="81"/>
      <c r="S13" s="293"/>
      <c r="T13" s="294"/>
      <c r="U13" s="201"/>
      <c r="V13" s="438" t="s">
        <v>208</v>
      </c>
      <c r="W13" s="438"/>
      <c r="X13" s="438"/>
    </row>
    <row r="14" spans="2:28" x14ac:dyDescent="0.2">
      <c r="B14" s="1" t="s">
        <v>9</v>
      </c>
      <c r="C14" s="204"/>
      <c r="D14" s="205" t="s">
        <v>11</v>
      </c>
      <c r="E14" s="196">
        <f>'Details der Berechnung'!O10</f>
        <v>0</v>
      </c>
      <c r="F14" s="206" t="s">
        <v>12</v>
      </c>
      <c r="G14" s="178"/>
      <c r="H14" s="201"/>
      <c r="I14" s="201"/>
      <c r="J14" s="201"/>
      <c r="K14" s="201"/>
      <c r="L14" s="201"/>
      <c r="M14" s="201"/>
      <c r="N14" s="346" t="s">
        <v>163</v>
      </c>
      <c r="O14" s="347"/>
      <c r="P14" s="347"/>
      <c r="Q14" s="284"/>
      <c r="R14" s="184"/>
      <c r="S14" s="295"/>
      <c r="T14" s="296"/>
      <c r="U14" s="201"/>
      <c r="V14" s="438"/>
      <c r="W14" s="438"/>
      <c r="X14" s="438"/>
      <c r="Y14" s="5"/>
      <c r="Z14" s="5"/>
      <c r="AA14" s="5"/>
      <c r="AB14" s="5"/>
    </row>
    <row r="15" spans="2:28" x14ac:dyDescent="0.2">
      <c r="B15" s="1" t="s">
        <v>18</v>
      </c>
      <c r="C15" s="204"/>
      <c r="D15" s="211" t="s">
        <v>12</v>
      </c>
      <c r="E15" s="280">
        <f>'Details der Berechnung'!O11</f>
        <v>0</v>
      </c>
      <c r="F15" s="206" t="s">
        <v>12</v>
      </c>
      <c r="G15" s="178"/>
      <c r="H15" s="201"/>
      <c r="I15" s="201"/>
      <c r="J15" s="201"/>
      <c r="K15" s="201"/>
      <c r="L15" s="201"/>
      <c r="M15" s="201"/>
      <c r="N15" s="301" t="s">
        <v>114</v>
      </c>
      <c r="O15" s="302"/>
      <c r="P15" s="302"/>
      <c r="Q15" s="285">
        <v>10000</v>
      </c>
      <c r="R15" s="202" t="s">
        <v>10</v>
      </c>
      <c r="S15" s="203">
        <f>VLOOKUP(N15,'Details der Berechnung'!B26:N28,12,FALSE)</f>
        <v>2777.2044844574957</v>
      </c>
      <c r="T15" s="286" t="s">
        <v>12</v>
      </c>
      <c r="U15" s="201"/>
      <c r="V15" s="438"/>
      <c r="W15" s="438"/>
      <c r="X15" s="438"/>
      <c r="Y15" s="111"/>
      <c r="Z15" s="112"/>
    </row>
    <row r="16" spans="2:28" ht="13.5" thickBot="1" x14ac:dyDescent="0.25">
      <c r="B16" s="276" t="s">
        <v>198</v>
      </c>
      <c r="C16" s="277"/>
      <c r="D16" s="278" t="s">
        <v>12</v>
      </c>
      <c r="E16" s="212">
        <f>'Details der Berechnung'!O12</f>
        <v>0</v>
      </c>
      <c r="F16" s="279" t="s">
        <v>12</v>
      </c>
      <c r="G16" s="216"/>
      <c r="H16" s="201"/>
      <c r="I16" s="201"/>
      <c r="J16" s="201"/>
      <c r="K16" s="201"/>
      <c r="L16" s="201"/>
      <c r="M16" s="201"/>
      <c r="N16" s="344" t="s">
        <v>18</v>
      </c>
      <c r="O16" s="345"/>
      <c r="P16" s="345"/>
      <c r="Q16" s="231">
        <v>10000</v>
      </c>
      <c r="R16" s="207" t="s">
        <v>10</v>
      </c>
      <c r="S16" s="210">
        <f>VLOOKUP(N16,'Details der Berechnung'!B26:N28,12,FALSE)</f>
        <v>2634.5656190392947</v>
      </c>
      <c r="T16" s="209" t="s">
        <v>12</v>
      </c>
      <c r="U16" s="201"/>
      <c r="V16" s="437"/>
      <c r="W16" s="437"/>
      <c r="X16" s="437"/>
      <c r="Y16" s="5"/>
      <c r="Z16" s="5"/>
    </row>
    <row r="17" spans="2:24" ht="13.5" thickBot="1" x14ac:dyDescent="0.25">
      <c r="C17" s="201"/>
      <c r="D17" s="201"/>
      <c r="G17" s="178"/>
      <c r="H17" s="201"/>
      <c r="I17" s="201"/>
      <c r="J17" s="201"/>
      <c r="K17" s="201"/>
      <c r="L17" s="201"/>
      <c r="M17" s="201"/>
      <c r="N17" s="344" t="s">
        <v>95</v>
      </c>
      <c r="O17" s="345"/>
      <c r="P17" s="345"/>
      <c r="Q17" s="236">
        <v>10000</v>
      </c>
      <c r="R17" s="202" t="s">
        <v>10</v>
      </c>
      <c r="S17" s="237">
        <f>VLOOKUP(N17,'Details der Berechnung'!B26:N28,12,FALSE)</f>
        <v>1776.962277566857</v>
      </c>
      <c r="T17" s="238" t="s">
        <v>12</v>
      </c>
      <c r="U17" s="201"/>
      <c r="V17" s="437"/>
      <c r="W17" s="437"/>
      <c r="X17" s="437"/>
    </row>
    <row r="18" spans="2:24" ht="13.5" thickBot="1" x14ac:dyDescent="0.25">
      <c r="C18" s="201"/>
      <c r="D18" s="201"/>
      <c r="E18" s="214" t="s">
        <v>21</v>
      </c>
      <c r="F18" s="215"/>
      <c r="G18" s="178"/>
      <c r="H18" s="178"/>
      <c r="I18" s="178"/>
      <c r="J18" s="201"/>
      <c r="K18" s="201"/>
      <c r="L18" s="201"/>
      <c r="M18" s="201"/>
      <c r="N18" s="339"/>
      <c r="O18" s="339"/>
      <c r="P18" s="339"/>
      <c r="Q18" s="339"/>
      <c r="R18" s="339"/>
      <c r="S18" s="339"/>
      <c r="T18" s="339"/>
      <c r="U18" s="339"/>
      <c r="V18" s="339"/>
      <c r="W18" s="339"/>
    </row>
    <row r="19" spans="2:24" ht="13.5" thickBot="1" x14ac:dyDescent="0.25">
      <c r="E19" s="197">
        <f>'Details der Berechnung'!O15</f>
        <v>154.83624391732349</v>
      </c>
      <c r="F19" s="217" t="s">
        <v>12</v>
      </c>
      <c r="I19" s="16"/>
      <c r="S19" s="214" t="s">
        <v>21</v>
      </c>
      <c r="T19" s="215"/>
    </row>
    <row r="20" spans="2:24" ht="13.5" thickBot="1" x14ac:dyDescent="0.25">
      <c r="I20" s="16"/>
      <c r="S20" s="197">
        <f>'Details der Berechnung'!M32</f>
        <v>14548.262591001732</v>
      </c>
      <c r="T20" s="217" t="s">
        <v>12</v>
      </c>
    </row>
    <row r="21" spans="2:24" x14ac:dyDescent="0.2">
      <c r="G21" s="11"/>
      <c r="H21" s="11"/>
      <c r="I21" s="11"/>
    </row>
    <row r="22" spans="2:24" ht="12.75" customHeight="1" x14ac:dyDescent="0.2">
      <c r="B22" s="325" t="s">
        <v>125</v>
      </c>
      <c r="C22" s="326"/>
      <c r="D22" s="326"/>
      <c r="E22" s="326"/>
      <c r="F22" s="326"/>
      <c r="G22" s="326"/>
      <c r="H22" s="326"/>
      <c r="I22" s="326"/>
      <c r="J22" s="327"/>
      <c r="K22" s="107"/>
      <c r="N22" s="325" t="s">
        <v>126</v>
      </c>
      <c r="O22" s="326"/>
      <c r="P22" s="326"/>
      <c r="Q22" s="326"/>
      <c r="R22" s="326"/>
      <c r="S22" s="326"/>
      <c r="T22" s="326"/>
      <c r="U22" s="326"/>
      <c r="V22" s="326"/>
      <c r="W22" s="327"/>
      <c r="X22" s="107"/>
    </row>
    <row r="23" spans="2:24" ht="12.75" customHeight="1" x14ac:dyDescent="0.2">
      <c r="B23" s="328"/>
      <c r="C23" s="329"/>
      <c r="D23" s="329"/>
      <c r="E23" s="329"/>
      <c r="F23" s="329"/>
      <c r="G23" s="329"/>
      <c r="H23" s="329"/>
      <c r="I23" s="329"/>
      <c r="J23" s="330"/>
      <c r="K23" s="108" t="s">
        <v>51</v>
      </c>
      <c r="N23" s="328"/>
      <c r="O23" s="329"/>
      <c r="P23" s="329"/>
      <c r="Q23" s="329"/>
      <c r="R23" s="329"/>
      <c r="S23" s="329"/>
      <c r="T23" s="329"/>
      <c r="U23" s="329"/>
      <c r="V23" s="329"/>
      <c r="W23" s="330"/>
      <c r="X23" s="108" t="s">
        <v>51</v>
      </c>
    </row>
    <row r="24" spans="2:24" s="3" customFormat="1" ht="14.25" x14ac:dyDescent="0.25">
      <c r="B24" s="331" t="s">
        <v>178</v>
      </c>
      <c r="C24" s="333"/>
      <c r="D24" s="333"/>
      <c r="E24" s="333"/>
      <c r="F24" s="333"/>
      <c r="G24" s="333"/>
      <c r="H24" s="333"/>
      <c r="I24" s="32" t="s">
        <v>50</v>
      </c>
      <c r="J24" s="33" t="s">
        <v>182</v>
      </c>
      <c r="K24" s="109" t="s">
        <v>177</v>
      </c>
      <c r="L24" s="28"/>
      <c r="M24" s="28"/>
      <c r="N24" s="331" t="s">
        <v>115</v>
      </c>
      <c r="O24" s="332"/>
      <c r="P24" s="332"/>
      <c r="Q24" s="332"/>
      <c r="R24" s="332"/>
      <c r="S24" s="332"/>
      <c r="T24" s="332"/>
      <c r="U24" s="332"/>
      <c r="V24" s="32" t="s">
        <v>50</v>
      </c>
      <c r="W24" s="33" t="s">
        <v>131</v>
      </c>
      <c r="X24" s="122" t="s">
        <v>164</v>
      </c>
    </row>
    <row r="25" spans="2:24" s="3" customFormat="1" ht="14.25" x14ac:dyDescent="0.25">
      <c r="B25" s="334" t="s">
        <v>179</v>
      </c>
      <c r="C25" s="338"/>
      <c r="D25" s="338"/>
      <c r="E25" s="338"/>
      <c r="F25" s="338"/>
      <c r="G25" s="338"/>
      <c r="H25" s="338"/>
      <c r="I25" s="34" t="s">
        <v>50</v>
      </c>
      <c r="J25" s="35" t="s">
        <v>183</v>
      </c>
      <c r="K25" s="110" t="s">
        <v>177</v>
      </c>
      <c r="L25" s="28"/>
      <c r="M25" s="28"/>
      <c r="N25" s="334" t="s">
        <v>116</v>
      </c>
      <c r="O25" s="335"/>
      <c r="P25" s="335"/>
      <c r="Q25" s="335"/>
      <c r="R25" s="335"/>
      <c r="S25" s="335"/>
      <c r="T25" s="335"/>
      <c r="U25" s="335"/>
      <c r="V25" s="34" t="s">
        <v>50</v>
      </c>
      <c r="W25" s="35" t="s">
        <v>132</v>
      </c>
      <c r="X25" s="135" t="s">
        <v>165</v>
      </c>
    </row>
    <row r="26" spans="2:24" s="3" customFormat="1" ht="14.25" x14ac:dyDescent="0.25">
      <c r="B26" s="331" t="s">
        <v>180</v>
      </c>
      <c r="C26" s="333"/>
      <c r="D26" s="333"/>
      <c r="E26" s="333"/>
      <c r="F26" s="333"/>
      <c r="G26" s="333"/>
      <c r="H26" s="333"/>
      <c r="I26" s="32" t="s">
        <v>50</v>
      </c>
      <c r="J26" s="33" t="s">
        <v>184</v>
      </c>
      <c r="K26" s="109" t="s">
        <v>177</v>
      </c>
      <c r="M26" s="28"/>
      <c r="N26" s="331" t="s">
        <v>117</v>
      </c>
      <c r="O26" s="332"/>
      <c r="P26" s="332"/>
      <c r="Q26" s="332"/>
      <c r="R26" s="332"/>
      <c r="S26" s="332"/>
      <c r="T26" s="332"/>
      <c r="U26" s="332"/>
      <c r="V26" s="32" t="s">
        <v>50</v>
      </c>
      <c r="W26" s="33" t="s">
        <v>133</v>
      </c>
      <c r="X26" s="122" t="s">
        <v>166</v>
      </c>
    </row>
    <row r="27" spans="2:24" ht="12.75" customHeight="1" x14ac:dyDescent="0.25">
      <c r="B27" s="334" t="s">
        <v>181</v>
      </c>
      <c r="C27" s="338"/>
      <c r="D27" s="338"/>
      <c r="E27" s="338"/>
      <c r="F27" s="338"/>
      <c r="G27" s="338"/>
      <c r="H27" s="338"/>
      <c r="I27" s="34" t="s">
        <v>50</v>
      </c>
      <c r="J27" s="35" t="s">
        <v>185</v>
      </c>
      <c r="K27" s="110" t="s">
        <v>177</v>
      </c>
      <c r="M27" s="28"/>
      <c r="N27" s="334" t="s">
        <v>119</v>
      </c>
      <c r="O27" s="335"/>
      <c r="P27" s="335"/>
      <c r="Q27" s="335"/>
      <c r="R27" s="335"/>
      <c r="S27" s="335"/>
      <c r="T27" s="335"/>
      <c r="U27" s="335"/>
      <c r="V27" s="34" t="s">
        <v>50</v>
      </c>
      <c r="W27" s="35" t="s">
        <v>134</v>
      </c>
      <c r="X27" s="110" t="s">
        <v>118</v>
      </c>
    </row>
    <row r="28" spans="2:24" ht="14.25" x14ac:dyDescent="0.25">
      <c r="B28" s="331" t="s">
        <v>211</v>
      </c>
      <c r="C28" s="332"/>
      <c r="D28" s="332"/>
      <c r="E28" s="332"/>
      <c r="F28" s="332"/>
      <c r="G28" s="332"/>
      <c r="H28" s="332"/>
      <c r="I28" s="442" t="s">
        <v>50</v>
      </c>
      <c r="J28" s="443" t="s">
        <v>212</v>
      </c>
      <c r="K28" s="446" t="s">
        <v>213</v>
      </c>
      <c r="M28" s="28"/>
      <c r="N28" s="331" t="s">
        <v>121</v>
      </c>
      <c r="O28" s="332"/>
      <c r="P28" s="332"/>
      <c r="Q28" s="332"/>
      <c r="R28" s="332"/>
      <c r="S28" s="332"/>
      <c r="T28" s="332"/>
      <c r="U28" s="332"/>
      <c r="V28" s="32" t="s">
        <v>50</v>
      </c>
      <c r="W28" s="33" t="s">
        <v>135</v>
      </c>
      <c r="X28" s="109" t="s">
        <v>118</v>
      </c>
    </row>
    <row r="29" spans="2:24" ht="14.25" x14ac:dyDescent="0.25">
      <c r="B29" s="334" t="s">
        <v>214</v>
      </c>
      <c r="C29" s="335"/>
      <c r="D29" s="335"/>
      <c r="E29" s="335"/>
      <c r="F29" s="335"/>
      <c r="G29" s="335"/>
      <c r="H29" s="335"/>
      <c r="I29" s="444" t="s">
        <v>50</v>
      </c>
      <c r="J29" s="445" t="s">
        <v>215</v>
      </c>
      <c r="K29" s="447" t="s">
        <v>213</v>
      </c>
      <c r="M29" s="28"/>
      <c r="N29" s="336" t="s">
        <v>122</v>
      </c>
      <c r="O29" s="337"/>
      <c r="P29" s="337"/>
      <c r="Q29" s="337"/>
      <c r="R29" s="337"/>
      <c r="S29" s="337"/>
      <c r="T29" s="337"/>
      <c r="U29" s="337"/>
      <c r="V29" s="117" t="s">
        <v>50</v>
      </c>
      <c r="W29" s="127" t="s">
        <v>136</v>
      </c>
      <c r="X29" s="118" t="s">
        <v>118</v>
      </c>
    </row>
    <row r="30" spans="2:24" ht="14.25" x14ac:dyDescent="0.25">
      <c r="B30" s="342" t="s">
        <v>71</v>
      </c>
      <c r="C30" s="333"/>
      <c r="D30" s="333"/>
      <c r="E30" s="333"/>
      <c r="F30" s="333"/>
      <c r="G30" s="333"/>
      <c r="H30" s="333"/>
      <c r="I30" s="32" t="s">
        <v>50</v>
      </c>
      <c r="J30" s="33" t="s">
        <v>127</v>
      </c>
      <c r="K30" s="109" t="s">
        <v>52</v>
      </c>
      <c r="M30" s="28"/>
      <c r="O30" s="332"/>
      <c r="P30" s="333"/>
      <c r="Q30" s="333"/>
      <c r="R30" s="333"/>
      <c r="S30" s="333"/>
      <c r="T30" s="333"/>
      <c r="U30" s="32"/>
      <c r="V30" s="124"/>
      <c r="W30" s="125"/>
      <c r="X30" s="30"/>
    </row>
    <row r="31" spans="2:24" ht="14.25" x14ac:dyDescent="0.25">
      <c r="B31" s="343" t="s">
        <v>120</v>
      </c>
      <c r="C31" s="338"/>
      <c r="D31" s="338"/>
      <c r="E31" s="338"/>
      <c r="F31" s="338"/>
      <c r="G31" s="338"/>
      <c r="H31" s="338"/>
      <c r="I31" s="34" t="s">
        <v>50</v>
      </c>
      <c r="J31" s="35" t="s">
        <v>129</v>
      </c>
      <c r="K31" s="110" t="s">
        <v>52</v>
      </c>
      <c r="M31" s="106"/>
      <c r="N31" s="51"/>
      <c r="O31" s="333"/>
      <c r="P31" s="333"/>
      <c r="Q31" s="333"/>
      <c r="R31" s="333"/>
      <c r="S31" s="333"/>
      <c r="T31" s="333"/>
      <c r="U31" s="32"/>
      <c r="V31" s="124"/>
      <c r="W31" s="126"/>
      <c r="X31" s="30"/>
    </row>
    <row r="32" spans="2:24" ht="14.25" x14ac:dyDescent="0.25">
      <c r="B32" s="342" t="s">
        <v>70</v>
      </c>
      <c r="C32" s="333"/>
      <c r="D32" s="333"/>
      <c r="E32" s="333"/>
      <c r="F32" s="333"/>
      <c r="G32" s="333"/>
      <c r="H32" s="333"/>
      <c r="I32" s="32" t="s">
        <v>50</v>
      </c>
      <c r="J32" s="33" t="s">
        <v>130</v>
      </c>
      <c r="K32" s="109" t="s">
        <v>52</v>
      </c>
      <c r="M32" s="50"/>
      <c r="N32" s="51"/>
      <c r="O32" s="123"/>
      <c r="P32" s="60"/>
      <c r="Q32" s="60"/>
      <c r="R32" s="60"/>
      <c r="S32" s="60"/>
      <c r="T32" s="61"/>
      <c r="X32" s="30"/>
    </row>
    <row r="33" spans="2:24" ht="14.25" x14ac:dyDescent="0.25">
      <c r="B33" s="336" t="s">
        <v>161</v>
      </c>
      <c r="C33" s="341"/>
      <c r="D33" s="341"/>
      <c r="E33" s="341"/>
      <c r="F33" s="341"/>
      <c r="G33" s="341"/>
      <c r="H33" s="341"/>
      <c r="I33" s="117" t="s">
        <v>50</v>
      </c>
      <c r="J33" s="194" t="s">
        <v>128</v>
      </c>
      <c r="K33" s="118" t="s">
        <v>63</v>
      </c>
      <c r="M33" s="50"/>
      <c r="N33" s="51"/>
      <c r="O33" s="172"/>
      <c r="P33" s="171"/>
      <c r="Q33" s="171"/>
      <c r="R33" s="171"/>
      <c r="S33" s="171"/>
      <c r="T33" s="173"/>
      <c r="X33" s="30"/>
    </row>
    <row r="37" spans="2:24" x14ac:dyDescent="0.2">
      <c r="B37" s="105" t="s">
        <v>169</v>
      </c>
      <c r="N37" s="201"/>
      <c r="O37" s="201"/>
      <c r="P37" s="201"/>
      <c r="Q37" s="201"/>
      <c r="R37" s="201"/>
      <c r="S37" s="201"/>
      <c r="T37" s="201"/>
    </row>
    <row r="38" spans="2:24" x14ac:dyDescent="0.2">
      <c r="N38" s="201"/>
      <c r="O38" s="201"/>
      <c r="P38" s="201"/>
      <c r="Q38" s="201"/>
      <c r="R38" s="213"/>
    </row>
    <row r="39" spans="2:24" x14ac:dyDescent="0.2">
      <c r="L39" s="28"/>
      <c r="N39" s="201"/>
      <c r="O39" s="201"/>
      <c r="P39" s="201"/>
      <c r="Q39" s="201"/>
      <c r="R39" s="201"/>
    </row>
    <row r="40" spans="2:24" x14ac:dyDescent="0.2">
      <c r="L40" s="28"/>
    </row>
    <row r="41" spans="2:24" x14ac:dyDescent="0.2">
      <c r="L41" s="28"/>
    </row>
    <row r="42" spans="2:24" x14ac:dyDescent="0.2">
      <c r="L42" s="28"/>
    </row>
    <row r="43" spans="2:24" x14ac:dyDescent="0.2">
      <c r="L43" s="28"/>
    </row>
    <row r="44" spans="2:24" x14ac:dyDescent="0.2">
      <c r="L44" s="106"/>
    </row>
    <row r="45" spans="2:24" x14ac:dyDescent="0.2">
      <c r="L45" s="50"/>
    </row>
    <row r="51" spans="12:12" ht="14.25" x14ac:dyDescent="0.2">
      <c r="L51" s="170"/>
    </row>
  </sheetData>
  <sheetProtection sheet="1" objects="1" scenarios="1"/>
  <mergeCells count="50">
    <mergeCell ref="V8:X12"/>
    <mergeCell ref="V13:X15"/>
    <mergeCell ref="B28:H28"/>
    <mergeCell ref="N11:P11"/>
    <mergeCell ref="N12:P12"/>
    <mergeCell ref="N16:P16"/>
    <mergeCell ref="N17:P17"/>
    <mergeCell ref="N14:P14"/>
    <mergeCell ref="N15:P15"/>
    <mergeCell ref="N18:W18"/>
    <mergeCell ref="N4:X6"/>
    <mergeCell ref="B33:H33"/>
    <mergeCell ref="O30:T30"/>
    <mergeCell ref="H7:L7"/>
    <mergeCell ref="H9:L9"/>
    <mergeCell ref="H10:L10"/>
    <mergeCell ref="H11:L11"/>
    <mergeCell ref="H12:L12"/>
    <mergeCell ref="B26:H26"/>
    <mergeCell ref="B30:H30"/>
    <mergeCell ref="B31:H31"/>
    <mergeCell ref="B32:H32"/>
    <mergeCell ref="N24:U24"/>
    <mergeCell ref="N22:W23"/>
    <mergeCell ref="N26:U26"/>
    <mergeCell ref="B22:J23"/>
    <mergeCell ref="O31:T31"/>
    <mergeCell ref="N28:U28"/>
    <mergeCell ref="N25:U25"/>
    <mergeCell ref="N27:U27"/>
    <mergeCell ref="N29:U29"/>
    <mergeCell ref="B25:H25"/>
    <mergeCell ref="B27:H27"/>
    <mergeCell ref="B24:H24"/>
    <mergeCell ref="B29:H29"/>
    <mergeCell ref="B2:F2"/>
    <mergeCell ref="B5:H5"/>
    <mergeCell ref="N9:P9"/>
    <mergeCell ref="N10:P10"/>
    <mergeCell ref="N7:P8"/>
    <mergeCell ref="N2:V3"/>
    <mergeCell ref="R7:R8"/>
    <mergeCell ref="S8:T8"/>
    <mergeCell ref="B7:B8"/>
    <mergeCell ref="C7:C8"/>
    <mergeCell ref="D7:D8"/>
    <mergeCell ref="E7:F8"/>
    <mergeCell ref="Q7:Q8"/>
    <mergeCell ref="S7:T7"/>
    <mergeCell ref="N13:P13"/>
  </mergeCells>
  <phoneticPr fontId="3" type="noConversion"/>
  <conditionalFormatting sqref="Q10">
    <cfRule type="expression" dxfId="5" priority="8">
      <formula>$N$10="keine Angabe"</formula>
    </cfRule>
  </conditionalFormatting>
  <conditionalFormatting sqref="Q11">
    <cfRule type="expression" dxfId="4" priority="7">
      <formula>$N$11="keine Angabe"</formula>
    </cfRule>
  </conditionalFormatting>
  <conditionalFormatting sqref="Q12">
    <cfRule type="expression" dxfId="3" priority="4">
      <formula>$N$12="keine Angabe"</formula>
    </cfRule>
  </conditionalFormatting>
  <conditionalFormatting sqref="Q15">
    <cfRule type="expression" dxfId="2" priority="3">
      <formula>$N$15="keine Angabe"</formula>
    </cfRule>
  </conditionalFormatting>
  <conditionalFormatting sqref="Q16">
    <cfRule type="expression" dxfId="1" priority="2">
      <formula>$N$16="keine Angabe"</formula>
    </cfRule>
  </conditionalFormatting>
  <conditionalFormatting sqref="Q17">
    <cfRule type="expression" dxfId="0" priority="1">
      <formula>$N$17="keine Angabe"</formula>
    </cfRule>
  </conditionalFormatting>
  <hyperlinks>
    <hyperlink ref="H9" location="'Details der Berechnung'!A1" display="- die direkten Emissionsfaktoren in den Details der Berechnung"/>
    <hyperlink ref="H10" location="'Ermittlung Emissionsfaktoren'!A1" display="- die Herleitung der Emissionsfaktoren"/>
    <hyperlink ref="H11" location="Erläuterungen!A1" display="- Erläuterungen zu den Berechnungen, u.a. was sind CO2-Äquivalente"/>
    <hyperlink ref="H12" location="Quellen!A1" display="- Quellenangaben"/>
    <hyperlink ref="K24" r:id="rId1"/>
    <hyperlink ref="H11:J11" location="Erläuterungen!A1" display="- Erläuterungen zu den Berechnungen, u.a. was sind CO2-Äquivalente"/>
    <hyperlink ref="H12:J12" location="Quellenangabe!A1" display="- Quellenangaben"/>
    <hyperlink ref="X27" r:id="rId2"/>
    <hyperlink ref="K25" r:id="rId3" display="BDEW"/>
    <hyperlink ref="X24" r:id="rId4" display="LfU"/>
    <hyperlink ref="X25" r:id="rId5" display="LfU"/>
    <hyperlink ref="X26" r:id="rId6" display="LfU"/>
    <hyperlink ref="X28" r:id="rId7"/>
    <hyperlink ref="X29" r:id="rId8"/>
    <hyperlink ref="K33" r:id="rId9"/>
    <hyperlink ref="K26" r:id="rId10"/>
    <hyperlink ref="K27" r:id="rId11" display="BDEW"/>
    <hyperlink ref="H11:L11" location="Erläuterungen!A1" display="- Erläuterungen zu den Berechnungen"/>
    <hyperlink ref="V14:X16" location="Erläuterungen!A1" display="Eine Beschreibung der alternativen Referenzsysteme finden Sie im Tabellenblatt Erläuterungen."/>
    <hyperlink ref="V13:X15" location="Erläuterungen!A1" display="Eine Beschreibung der alternativen Referenzsysteme finden Sie im Tabellenblatt Erläuterungen."/>
    <hyperlink ref="K28" r:id="rId12"/>
    <hyperlink ref="K29" r:id="rId13"/>
  </hyperlinks>
  <pageMargins left="0.78740157499999996" right="0.78740157499999996" top="0.984251969" bottom="0.984251969" header="0.4921259845" footer="0.4921259845"/>
  <pageSetup paperSize="9" orientation="landscape" r:id="rId14"/>
  <headerFooter alignWithMargins="0"/>
  <drawing r:id="rId15"/>
  <extLst>
    <ext xmlns:x14="http://schemas.microsoft.com/office/spreadsheetml/2009/9/main" uri="{CCE6A557-97BC-4b89-ADB6-D9C93CAAB3DF}">
      <x14:dataValidations xmlns:xm="http://schemas.microsoft.com/office/excel/2006/main" count="3">
        <x14:dataValidation type="list" allowBlank="1" showInputMessage="1" showErrorMessage="1">
          <x14:formula1>
            <xm:f>'Ermittlung Emissionsfaktoren'!$B$33:$B$45</xm:f>
          </x14:formula1>
          <xm:sqref>N15:P17</xm:sqref>
        </x14:dataValidation>
        <x14:dataValidation type="list" allowBlank="1" showInputMessage="1" showErrorMessage="1">
          <x14:formula1>
            <xm:f>'Ermittlung Emissionsfaktoren'!$B$117:$B$119</xm:f>
          </x14:formula1>
          <xm:sqref>S8:T8</xm:sqref>
        </x14:dataValidation>
        <x14:dataValidation type="list" allowBlank="1" showInputMessage="1" showErrorMessage="1">
          <x14:formula1>
            <xm:f>'Ermittlung Emissionsfaktoren'!$B$13:$B$24</xm:f>
          </x14:formula1>
          <xm:sqref>N10:P12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P39"/>
  <sheetViews>
    <sheetView showGridLines="0" zoomScaleNormal="100" workbookViewId="0">
      <selection activeCell="B2" sqref="B2:K2"/>
    </sheetView>
  </sheetViews>
  <sheetFormatPr baseColWidth="10" defaultRowHeight="12.75" x14ac:dyDescent="0.2"/>
  <cols>
    <col min="1" max="1" width="3.42578125" style="121" customWidth="1"/>
    <col min="2" max="2" width="28.28515625" style="121" customWidth="1"/>
    <col min="3" max="3" width="9.7109375" style="121" customWidth="1"/>
    <col min="4" max="4" width="12.5703125" style="121" customWidth="1"/>
    <col min="5" max="5" width="16.42578125" style="121" customWidth="1"/>
    <col min="6" max="6" width="7.42578125" style="121" bestFit="1" customWidth="1"/>
    <col min="7" max="7" width="17.140625" style="121" bestFit="1" customWidth="1"/>
    <col min="8" max="8" width="3.140625" style="121" bestFit="1" customWidth="1"/>
    <col min="9" max="9" width="20.42578125" style="121" customWidth="1"/>
    <col min="10" max="10" width="7.42578125" style="121" bestFit="1" customWidth="1"/>
    <col min="11" max="11" width="20" style="121" customWidth="1"/>
    <col min="12" max="12" width="3.140625" style="121" bestFit="1" customWidth="1"/>
    <col min="13" max="13" width="16.140625" style="121" customWidth="1"/>
    <col min="14" max="14" width="7.42578125" style="121" bestFit="1" customWidth="1"/>
    <col min="15" max="15" width="11" style="121" customWidth="1"/>
    <col min="16" max="16" width="7.140625" style="121" customWidth="1"/>
    <col min="17" max="16384" width="11.42578125" style="121"/>
  </cols>
  <sheetData>
    <row r="2" spans="2:16" ht="18.75" x14ac:dyDescent="0.35">
      <c r="B2" s="356" t="s">
        <v>75</v>
      </c>
      <c r="C2" s="356"/>
      <c r="D2" s="356"/>
      <c r="E2" s="356"/>
      <c r="F2" s="356"/>
      <c r="G2" s="356"/>
      <c r="H2" s="357"/>
      <c r="I2" s="357"/>
      <c r="J2" s="357"/>
      <c r="K2" s="357"/>
      <c r="L2" s="139"/>
    </row>
    <row r="4" spans="2:16" ht="53.25" thickBot="1" x14ac:dyDescent="0.25">
      <c r="B4" s="140" t="s">
        <v>0</v>
      </c>
      <c r="C4" s="141" t="s">
        <v>1</v>
      </c>
      <c r="D4" s="142" t="s">
        <v>2</v>
      </c>
      <c r="E4" s="143" t="s">
        <v>3</v>
      </c>
      <c r="F4" s="140" t="s">
        <v>2</v>
      </c>
      <c r="G4" s="144" t="s">
        <v>137</v>
      </c>
      <c r="H4" s="145" t="s">
        <v>12</v>
      </c>
      <c r="I4" s="143" t="s">
        <v>62</v>
      </c>
      <c r="J4" s="140" t="s">
        <v>2</v>
      </c>
      <c r="K4" s="144" t="s">
        <v>138</v>
      </c>
      <c r="L4" s="145" t="s">
        <v>12</v>
      </c>
      <c r="M4" s="143" t="s">
        <v>14</v>
      </c>
      <c r="N4" s="146" t="s">
        <v>2</v>
      </c>
      <c r="O4" s="359" t="s">
        <v>139</v>
      </c>
      <c r="P4" s="360"/>
    </row>
    <row r="5" spans="2:16" x14ac:dyDescent="0.2">
      <c r="B5" s="147" t="s">
        <v>4</v>
      </c>
      <c r="C5" s="36">
        <f>'CO2-Emissionen'!C9</f>
        <v>0</v>
      </c>
      <c r="D5" s="128" t="s">
        <v>10</v>
      </c>
      <c r="E5" s="361" t="s">
        <v>17</v>
      </c>
      <c r="F5" s="361"/>
      <c r="G5" s="362" t="s">
        <v>17</v>
      </c>
      <c r="H5" s="363"/>
      <c r="I5" s="361" t="s">
        <v>17</v>
      </c>
      <c r="J5" s="361"/>
      <c r="K5" s="362" t="s">
        <v>17</v>
      </c>
      <c r="L5" s="363"/>
      <c r="M5" s="148">
        <f>'Ermittlung Emissionsfaktoren'!C7</f>
        <v>0.52015041641153592</v>
      </c>
      <c r="N5" s="149" t="s">
        <v>20</v>
      </c>
      <c r="O5" s="120">
        <f>C5*M5</f>
        <v>0</v>
      </c>
      <c r="P5" s="133" t="s">
        <v>12</v>
      </c>
    </row>
    <row r="6" spans="2:16" x14ac:dyDescent="0.2">
      <c r="B6" s="150" t="s">
        <v>5</v>
      </c>
      <c r="C6" s="36">
        <f>'CO2-Emissionen'!C10</f>
        <v>50</v>
      </c>
      <c r="D6" s="151" t="s">
        <v>11</v>
      </c>
      <c r="E6" s="239">
        <f>'Ermittlung Emissionsfaktoren'!E46</f>
        <v>2.67</v>
      </c>
      <c r="F6" s="152" t="s">
        <v>15</v>
      </c>
      <c r="G6" s="37">
        <f t="shared" ref="G6:G12" si="0">C6*E6</f>
        <v>133.5</v>
      </c>
      <c r="H6" s="131" t="s">
        <v>12</v>
      </c>
      <c r="I6" s="129">
        <f>'Ermittlung Emissionsfaktoren'!K46</f>
        <v>0.42672487834647005</v>
      </c>
      <c r="J6" s="152" t="s">
        <v>15</v>
      </c>
      <c r="K6" s="37">
        <f t="shared" ref="K6:K12" si="1">C6*I6</f>
        <v>21.336243917323504</v>
      </c>
      <c r="L6" s="132" t="s">
        <v>12</v>
      </c>
      <c r="M6" s="153">
        <f>E6+I6</f>
        <v>3.0967248783464698</v>
      </c>
      <c r="N6" s="152" t="s">
        <v>15</v>
      </c>
      <c r="O6" s="154">
        <f>C6*M6</f>
        <v>154.83624391732349</v>
      </c>
      <c r="P6" s="134" t="s">
        <v>12</v>
      </c>
    </row>
    <row r="7" spans="2:16" ht="14.25" x14ac:dyDescent="0.2">
      <c r="B7" s="150" t="s">
        <v>6</v>
      </c>
      <c r="C7" s="36">
        <f>'CO2-Emissionen'!C11</f>
        <v>0</v>
      </c>
      <c r="D7" s="151" t="s">
        <v>13</v>
      </c>
      <c r="E7" s="239">
        <f>'Ermittlung Emissionsfaktoren'!E47</f>
        <v>2.0099999999999998</v>
      </c>
      <c r="F7" s="152" t="s">
        <v>16</v>
      </c>
      <c r="G7" s="37">
        <f t="shared" si="0"/>
        <v>0</v>
      </c>
      <c r="H7" s="131" t="s">
        <v>12</v>
      </c>
      <c r="I7" s="129">
        <f>'Ermittlung Emissionsfaktoren'!K47</f>
        <v>0.41142369360430364</v>
      </c>
      <c r="J7" s="152" t="s">
        <v>16</v>
      </c>
      <c r="K7" s="37">
        <f t="shared" si="1"/>
        <v>0</v>
      </c>
      <c r="L7" s="132" t="s">
        <v>12</v>
      </c>
      <c r="M7" s="153">
        <f>E7+I7</f>
        <v>2.4214236936043037</v>
      </c>
      <c r="N7" s="152" t="s">
        <v>16</v>
      </c>
      <c r="O7" s="154">
        <f t="shared" ref="O7:O12" si="2">M7*C7</f>
        <v>0</v>
      </c>
      <c r="P7" s="134" t="s">
        <v>12</v>
      </c>
    </row>
    <row r="8" spans="2:16" x14ac:dyDescent="0.2">
      <c r="B8" s="150" t="s">
        <v>7</v>
      </c>
      <c r="C8" s="36">
        <f>'CO2-Emissionen'!C12</f>
        <v>0</v>
      </c>
      <c r="D8" s="151" t="s">
        <v>11</v>
      </c>
      <c r="E8" s="239">
        <f>'Ermittlung Emissionsfaktoren'!E51</f>
        <v>1.6</v>
      </c>
      <c r="F8" s="152" t="s">
        <v>15</v>
      </c>
      <c r="G8" s="37">
        <f t="shared" si="0"/>
        <v>0</v>
      </c>
      <c r="H8" s="131" t="s">
        <v>12</v>
      </c>
      <c r="I8" s="129">
        <f>'Ermittlung Emissionsfaktoren'!K51</f>
        <v>0.20852349483633648</v>
      </c>
      <c r="J8" s="152" t="s">
        <v>15</v>
      </c>
      <c r="K8" s="37">
        <f t="shared" si="1"/>
        <v>0</v>
      </c>
      <c r="L8" s="132" t="s">
        <v>12</v>
      </c>
      <c r="M8" s="153">
        <f>E8+I8</f>
        <v>1.8085234948363365</v>
      </c>
      <c r="N8" s="152" t="s">
        <v>15</v>
      </c>
      <c r="O8" s="154">
        <f t="shared" si="2"/>
        <v>0</v>
      </c>
      <c r="P8" s="134" t="s">
        <v>12</v>
      </c>
    </row>
    <row r="9" spans="2:16" x14ac:dyDescent="0.2">
      <c r="B9" s="150" t="s">
        <v>8</v>
      </c>
      <c r="C9" s="36">
        <f>'CO2-Emissionen'!C13</f>
        <v>0</v>
      </c>
      <c r="D9" s="151" t="s">
        <v>11</v>
      </c>
      <c r="E9" s="239">
        <f>'Ermittlung Emissionsfaktoren'!E52</f>
        <v>2.63</v>
      </c>
      <c r="F9" s="152" t="s">
        <v>15</v>
      </c>
      <c r="G9" s="37">
        <f t="shared" si="0"/>
        <v>0</v>
      </c>
      <c r="H9" s="131" t="s">
        <v>12</v>
      </c>
      <c r="I9" s="129">
        <f>'Ermittlung Emissionsfaktoren'!K52</f>
        <v>0.52577846092836311</v>
      </c>
      <c r="J9" s="152" t="s">
        <v>15</v>
      </c>
      <c r="K9" s="37">
        <f t="shared" si="1"/>
        <v>0</v>
      </c>
      <c r="L9" s="132" t="s">
        <v>12</v>
      </c>
      <c r="M9" s="153">
        <f>E9+I9</f>
        <v>3.1557784609283628</v>
      </c>
      <c r="N9" s="152" t="s">
        <v>15</v>
      </c>
      <c r="O9" s="154">
        <f t="shared" si="2"/>
        <v>0</v>
      </c>
      <c r="P9" s="134" t="s">
        <v>12</v>
      </c>
    </row>
    <row r="10" spans="2:16" x14ac:dyDescent="0.2">
      <c r="B10" s="150" t="s">
        <v>9</v>
      </c>
      <c r="C10" s="36">
        <f>'CO2-Emissionen'!C14</f>
        <v>0</v>
      </c>
      <c r="D10" s="151" t="s">
        <v>11</v>
      </c>
      <c r="E10" s="239">
        <f>'Ermittlung Emissionsfaktoren'!E53</f>
        <v>2.33</v>
      </c>
      <c r="F10" s="152" t="s">
        <v>15</v>
      </c>
      <c r="G10" s="37">
        <f t="shared" si="0"/>
        <v>0</v>
      </c>
      <c r="H10" s="131" t="s">
        <v>12</v>
      </c>
      <c r="I10" s="129">
        <f>'Ermittlung Emissionsfaktoren'!K53</f>
        <v>0.54671528169847727</v>
      </c>
      <c r="J10" s="152" t="s">
        <v>15</v>
      </c>
      <c r="K10" s="37">
        <f t="shared" si="1"/>
        <v>0</v>
      </c>
      <c r="L10" s="132" t="s">
        <v>12</v>
      </c>
      <c r="M10" s="153">
        <f>E10+I10</f>
        <v>2.8767152816984773</v>
      </c>
      <c r="N10" s="152" t="s">
        <v>15</v>
      </c>
      <c r="O10" s="154">
        <f t="shared" si="2"/>
        <v>0</v>
      </c>
      <c r="P10" s="134" t="s">
        <v>12</v>
      </c>
    </row>
    <row r="11" spans="2:16" x14ac:dyDescent="0.2">
      <c r="B11" s="150" t="s">
        <v>18</v>
      </c>
      <c r="C11" s="36">
        <f>'CO2-Emissionen'!C15</f>
        <v>0</v>
      </c>
      <c r="D11" s="155" t="s">
        <v>12</v>
      </c>
      <c r="E11" s="239">
        <f>'Ermittlung Emissionsfaktoren'!E49</f>
        <v>6.9120000000000001E-2</v>
      </c>
      <c r="F11" s="283" t="s">
        <v>19</v>
      </c>
      <c r="G11" s="37">
        <f t="shared" si="0"/>
        <v>0</v>
      </c>
      <c r="H11" s="131" t="s">
        <v>12</v>
      </c>
      <c r="I11" s="282">
        <f>'Ermittlung Emissionsfaktoren'!K49</f>
        <v>0.27360000000000001</v>
      </c>
      <c r="J11" s="283" t="s">
        <v>19</v>
      </c>
      <c r="K11" s="37">
        <f t="shared" si="1"/>
        <v>0</v>
      </c>
      <c r="L11" s="132" t="s">
        <v>12</v>
      </c>
      <c r="M11" s="153">
        <f>'Ermittlung Emissionsfaktoren'!C49</f>
        <v>0.34272000000000002</v>
      </c>
      <c r="N11" s="130" t="s">
        <v>19</v>
      </c>
      <c r="O11" s="154">
        <f t="shared" si="2"/>
        <v>0</v>
      </c>
      <c r="P11" s="134" t="s">
        <v>12</v>
      </c>
    </row>
    <row r="12" spans="2:16" x14ac:dyDescent="0.2">
      <c r="B12" s="281" t="s">
        <v>198</v>
      </c>
      <c r="C12" s="36">
        <f>'CO2-Emissionen'!C16</f>
        <v>0</v>
      </c>
      <c r="D12" s="155" t="s">
        <v>12</v>
      </c>
      <c r="E12" s="239">
        <f>'Ermittlung Emissionsfaktoren'!E48</f>
        <v>7.4880000000000016E-2</v>
      </c>
      <c r="F12" s="283" t="s">
        <v>19</v>
      </c>
      <c r="G12" s="37">
        <f t="shared" si="0"/>
        <v>0</v>
      </c>
      <c r="H12" s="131" t="s">
        <v>12</v>
      </c>
      <c r="I12" s="282">
        <f>'Ermittlung Emissionsfaktoren'!K48</f>
        <v>0.15840000000000001</v>
      </c>
      <c r="J12" s="283" t="s">
        <v>19</v>
      </c>
      <c r="K12" s="37">
        <f t="shared" si="1"/>
        <v>0</v>
      </c>
      <c r="L12" s="132" t="s">
        <v>12</v>
      </c>
      <c r="M12" s="153">
        <f>'Ermittlung Emissionsfaktoren'!C48</f>
        <v>0.23328000000000004</v>
      </c>
      <c r="N12" s="130" t="s">
        <v>19</v>
      </c>
      <c r="O12" s="154">
        <f t="shared" si="2"/>
        <v>0</v>
      </c>
      <c r="P12" s="134" t="s">
        <v>12</v>
      </c>
    </row>
    <row r="13" spans="2:16" ht="13.5" thickBot="1" x14ac:dyDescent="0.25"/>
    <row r="14" spans="2:16" ht="15" x14ac:dyDescent="0.25">
      <c r="B14" s="158" t="s">
        <v>32</v>
      </c>
      <c r="C14" s="159"/>
      <c r="F14" s="160"/>
      <c r="O14" s="156" t="s">
        <v>21</v>
      </c>
      <c r="P14" s="157"/>
    </row>
    <row r="15" spans="2:16" ht="16.5" thickBot="1" x14ac:dyDescent="0.35">
      <c r="B15" s="355" t="s">
        <v>53</v>
      </c>
      <c r="C15" s="355"/>
      <c r="D15" s="355"/>
      <c r="E15" s="355"/>
      <c r="F15" s="355"/>
      <c r="G15" s="355"/>
      <c r="H15" s="355"/>
      <c r="I15" s="355"/>
      <c r="J15" s="355"/>
      <c r="K15" s="355"/>
      <c r="L15" s="358"/>
      <c r="M15" s="358"/>
      <c r="O15" s="119">
        <f>SUM(O5:O11)</f>
        <v>154.83624391732349</v>
      </c>
      <c r="P15" s="161" t="s">
        <v>12</v>
      </c>
    </row>
    <row r="16" spans="2:16" x14ac:dyDescent="0.2">
      <c r="B16" s="162" t="s">
        <v>30</v>
      </c>
      <c r="C16" s="355" t="str">
        <f>"Einsparung von 50 l Heizöl ergibt eine CO2-Äquivalent-Einsparung von "&amp;ROUND(50*M6,1)&amp;" kg!"</f>
        <v>Einsparung von 50 l Heizöl ergibt eine CO2-Äquivalent-Einsparung von 154,8 kg!</v>
      </c>
      <c r="D16" s="355"/>
      <c r="E16" s="355"/>
      <c r="F16" s="355"/>
      <c r="G16" s="355"/>
      <c r="H16" s="355"/>
      <c r="I16" s="355"/>
      <c r="J16" s="355"/>
      <c r="K16" s="163"/>
      <c r="L16" s="163"/>
      <c r="N16" s="164"/>
    </row>
    <row r="17" spans="1:16" x14ac:dyDescent="0.2">
      <c r="B17" s="162" t="s">
        <v>31</v>
      </c>
      <c r="C17" s="121" t="str">
        <f>"50 l * "&amp;ROUND(M6,3)&amp;" kg/l = "&amp;ROUND(50*M6,1)&amp;" kg"</f>
        <v>50 l * 3,097 kg/l = 154,8 kg</v>
      </c>
    </row>
    <row r="18" spans="1:16" x14ac:dyDescent="0.2">
      <c r="B18" s="162"/>
    </row>
    <row r="20" spans="1:16" ht="18.75" x14ac:dyDescent="0.35">
      <c r="B20" s="356" t="s">
        <v>112</v>
      </c>
      <c r="C20" s="356"/>
      <c r="D20" s="356"/>
      <c r="E20" s="356"/>
      <c r="F20" s="356"/>
      <c r="G20" s="356"/>
      <c r="H20" s="356"/>
      <c r="I20" s="356"/>
      <c r="J20" s="356"/>
      <c r="K20" s="356"/>
      <c r="L20" s="356"/>
      <c r="M20" s="356"/>
      <c r="N20" s="356"/>
      <c r="O20" s="356"/>
      <c r="P20" s="356"/>
    </row>
    <row r="21" spans="1:16" s="160" customFormat="1" ht="13.5" thickBot="1" x14ac:dyDescent="0.25">
      <c r="B21" s="165"/>
      <c r="C21" s="166"/>
      <c r="D21" s="166"/>
      <c r="E21" s="166"/>
    </row>
    <row r="22" spans="1:16" ht="57.75" customHeight="1" thickBot="1" x14ac:dyDescent="0.25">
      <c r="B22" s="140" t="s">
        <v>0</v>
      </c>
      <c r="C22" s="240" t="s">
        <v>1</v>
      </c>
      <c r="D22" s="241" t="s">
        <v>2</v>
      </c>
      <c r="E22" s="143" t="s">
        <v>113</v>
      </c>
      <c r="F22" s="140" t="s">
        <v>2</v>
      </c>
      <c r="G22" s="244" t="s">
        <v>148</v>
      </c>
      <c r="H22" s="245" t="s">
        <v>12</v>
      </c>
      <c r="I22" s="143" t="str">
        <f>"Emissionsfaktor für "&amp;'CO2-Emissionen'!S8&amp;""</f>
        <v>Emissionsfaktor für Strom-/Wärme-Mix Deutschland</v>
      </c>
      <c r="J22" s="140" t="s">
        <v>2</v>
      </c>
      <c r="K22" s="244" t="str">
        <f>"CO2-Äquivalent-Emissionen für "&amp;'CO2-Emissionen'!S8&amp;""</f>
        <v>CO2-Äquivalent-Emissionen für Strom-/Wärme-Mix Deutschland</v>
      </c>
      <c r="L22" s="245" t="s">
        <v>12</v>
      </c>
      <c r="M22" s="366" t="s">
        <v>140</v>
      </c>
      <c r="N22" s="367"/>
    </row>
    <row r="23" spans="1:16" x14ac:dyDescent="0.2">
      <c r="A23" s="350" t="s">
        <v>4</v>
      </c>
      <c r="B23" s="167" t="str">
        <f>'CO2-Emissionen'!N10</f>
        <v>Photovoltaik</v>
      </c>
      <c r="C23" s="36">
        <f>IF(B23="keine Angabe",0,'CO2-Emissionen'!Q10)</f>
        <v>5000</v>
      </c>
      <c r="D23" s="128" t="s">
        <v>10</v>
      </c>
      <c r="E23" s="239">
        <f>VLOOKUP(B23,'Ermittlung Emissionsfaktoren'!$B$12:$C$24,2,FALSE)</f>
        <v>5.5714394000000007E-2</v>
      </c>
      <c r="F23" s="130" t="s">
        <v>20</v>
      </c>
      <c r="G23" s="37">
        <f>C23*E23</f>
        <v>278.57197000000002</v>
      </c>
      <c r="H23" s="131" t="s">
        <v>12</v>
      </c>
      <c r="I23" s="129">
        <f>IF(B23="keine Angabe",0,IF('CO2-Emissionen'!$S$8='Ermittlung Emissionsfaktoren'!$B$117,'Ermittlung Emissionsfaktoren'!$C$85,IF('CO2-Emissionen'!$S$8='Ermittlung Emissionsfaktoren'!$B$118,'Ermittlung Emissionsfaktoren'!$C$86,IF('CO2-Emissionen'!$S$8='Ermittlung Emissionsfaktoren'!$B$119,'Ermittlung Emissionsfaktoren'!C88))))</f>
        <v>0.52015041641153592</v>
      </c>
      <c r="J23" s="130" t="s">
        <v>20</v>
      </c>
      <c r="K23" s="37">
        <f>C23*I23</f>
        <v>2600.7520820576797</v>
      </c>
      <c r="L23" s="132" t="s">
        <v>12</v>
      </c>
      <c r="M23" s="120">
        <f>K23-G23</f>
        <v>2322.1801120576797</v>
      </c>
      <c r="N23" s="248" t="s">
        <v>12</v>
      </c>
    </row>
    <row r="24" spans="1:16" x14ac:dyDescent="0.2">
      <c r="A24" s="351"/>
      <c r="B24" s="167" t="str">
        <f>'CO2-Emissionen'!N11</f>
        <v>Wind (onshore)</v>
      </c>
      <c r="C24" s="36">
        <f>IF(B24="keine Angabe",0,'CO2-Emissionen'!Q11)</f>
        <v>5000</v>
      </c>
      <c r="D24" s="128" t="s">
        <v>10</v>
      </c>
      <c r="E24" s="239">
        <f>VLOOKUP(B24,'Ermittlung Emissionsfaktoren'!$B$12:$C$24,2,FALSE)</f>
        <v>8.8767966600000001E-3</v>
      </c>
      <c r="F24" s="130" t="s">
        <v>20</v>
      </c>
      <c r="G24" s="37">
        <f t="shared" ref="G24:G25" si="3">C24*E24</f>
        <v>44.383983300000004</v>
      </c>
      <c r="H24" s="131" t="s">
        <v>12</v>
      </c>
      <c r="I24" s="129">
        <f>IF(B24="keine Angabe",0,IF('CO2-Emissionen'!$S$8='Ermittlung Emissionsfaktoren'!$B$117,'Ermittlung Emissionsfaktoren'!$C$85,IF('CO2-Emissionen'!$S$8='Ermittlung Emissionsfaktoren'!$B$118,'Ermittlung Emissionsfaktoren'!$C$86,IF('CO2-Emissionen'!$S$8='Ermittlung Emissionsfaktoren'!$B$119,'Ermittlung Emissionsfaktoren'!C89))))</f>
        <v>0.52015041641153592</v>
      </c>
      <c r="J24" s="130" t="s">
        <v>20</v>
      </c>
      <c r="K24" s="37">
        <f t="shared" ref="K24:K25" si="4">C24*I24</f>
        <v>2600.7520820576797</v>
      </c>
      <c r="L24" s="132" t="s">
        <v>12</v>
      </c>
      <c r="M24" s="120">
        <f t="shared" ref="M24:M25" si="5">K24-G24</f>
        <v>2556.3680987576795</v>
      </c>
      <c r="N24" s="249" t="s">
        <v>12</v>
      </c>
    </row>
    <row r="25" spans="1:16" ht="13.5" customHeight="1" x14ac:dyDescent="0.2">
      <c r="A25" s="352"/>
      <c r="B25" s="168" t="str">
        <f>'CO2-Emissionen'!N12</f>
        <v>Feste Biomasse</v>
      </c>
      <c r="C25" s="36">
        <f>IF(B25="keine Angabe",0,'CO2-Emissionen'!Q12)</f>
        <v>5000</v>
      </c>
      <c r="D25" s="128" t="s">
        <v>10</v>
      </c>
      <c r="E25" s="239">
        <f>VLOOKUP(B25,'Ermittlung Emissionsfaktoren'!$B$12:$C$24,2,FALSE)</f>
        <v>2.395401658699102E-2</v>
      </c>
      <c r="F25" s="130" t="s">
        <v>20</v>
      </c>
      <c r="G25" s="37">
        <f t="shared" si="3"/>
        <v>119.7700829349551</v>
      </c>
      <c r="H25" s="131" t="s">
        <v>12</v>
      </c>
      <c r="I25" s="129">
        <f>IF(B25="keine Angabe",0,IF('CO2-Emissionen'!$S$8='Ermittlung Emissionsfaktoren'!$B$117,'Ermittlung Emissionsfaktoren'!$C$85,IF('CO2-Emissionen'!$S$8='Ermittlung Emissionsfaktoren'!$B$118,'Ermittlung Emissionsfaktoren'!$C$86,IF('CO2-Emissionen'!$S$8='Ermittlung Emissionsfaktoren'!$B$119,'Ermittlung Emissionsfaktoren'!C90))))</f>
        <v>0.52015041641153592</v>
      </c>
      <c r="J25" s="130" t="s">
        <v>20</v>
      </c>
      <c r="K25" s="37">
        <f t="shared" si="4"/>
        <v>2600.7520820576797</v>
      </c>
      <c r="L25" s="132" t="s">
        <v>12</v>
      </c>
      <c r="M25" s="120">
        <f t="shared" si="5"/>
        <v>2480.9819991227246</v>
      </c>
      <c r="N25" s="249" t="s">
        <v>12</v>
      </c>
    </row>
    <row r="26" spans="1:16" ht="12.75" customHeight="1" x14ac:dyDescent="0.2">
      <c r="A26" s="350" t="s">
        <v>190</v>
      </c>
      <c r="B26" s="167" t="str">
        <f>'CO2-Emissionen'!N15</f>
        <v>Einzelfeuerungen (Holz)</v>
      </c>
      <c r="C26" s="36">
        <f>IF(B26="keine Angabe",0,'CO2-Emissionen'!Q15)</f>
        <v>10000</v>
      </c>
      <c r="D26" s="128" t="s">
        <v>10</v>
      </c>
      <c r="E26" s="239">
        <f>VLOOKUP(B26,'Ermittlung Emissionsfaktoren'!$B$33:$C$45,2,FALSE)</f>
        <v>1.7978913520679887E-2</v>
      </c>
      <c r="F26" s="130" t="s">
        <v>20</v>
      </c>
      <c r="G26" s="37">
        <f>C26*E26</f>
        <v>179.78913520679887</v>
      </c>
      <c r="H26" s="131" t="s">
        <v>12</v>
      </c>
      <c r="I26" s="129">
        <f>IF(B26="keine Angabe",0,IF('CO2-Emissionen'!$S$8='Ermittlung Emissionsfaktoren'!$B$117,'Ermittlung Emissionsfaktoren'!$C$100,IF('CO2-Emissionen'!$S$8='Ermittlung Emissionsfaktoren'!$B$118,'Ermittlung Emissionsfaktoren'!$C$101,IF('CO2-Emissionen'!$S$8='Ermittlung Emissionsfaktoren'!$B$119,'Ermittlung Emissionsfaktoren'!C103))))</f>
        <v>0.29569936196642949</v>
      </c>
      <c r="J26" s="130" t="s">
        <v>20</v>
      </c>
      <c r="K26" s="37">
        <f>C26*I26</f>
        <v>2956.9936196642948</v>
      </c>
      <c r="L26" s="132" t="s">
        <v>12</v>
      </c>
      <c r="M26" s="120">
        <f>K26-G26</f>
        <v>2777.2044844574957</v>
      </c>
      <c r="N26" s="249" t="s">
        <v>12</v>
      </c>
    </row>
    <row r="27" spans="1:16" x14ac:dyDescent="0.2">
      <c r="A27" s="353"/>
      <c r="B27" s="167" t="str">
        <f>'CO2-Emissionen'!N16</f>
        <v>Holzpellets</v>
      </c>
      <c r="C27" s="36">
        <f>IF(B27="keine Angabe",0,'CO2-Emissionen'!Q16)</f>
        <v>10000</v>
      </c>
      <c r="D27" s="128" t="s">
        <v>10</v>
      </c>
      <c r="E27" s="239">
        <f>VLOOKUP(B27,'Ermittlung Emissionsfaktoren'!$B$33:$C$45,2,FALSE)</f>
        <v>3.2242800062499993E-2</v>
      </c>
      <c r="F27" s="130" t="s">
        <v>20</v>
      </c>
      <c r="G27" s="37">
        <f t="shared" ref="G27:G28" si="6">C27*E27</f>
        <v>322.42800062499992</v>
      </c>
      <c r="H27" s="131" t="s">
        <v>12</v>
      </c>
      <c r="I27" s="129">
        <f>IF(B27="keine Angabe",0,IF('CO2-Emissionen'!$S$8='Ermittlung Emissionsfaktoren'!$B$117,'Ermittlung Emissionsfaktoren'!$C$100,IF('CO2-Emissionen'!$S$8='Ermittlung Emissionsfaktoren'!$B$118,'Ermittlung Emissionsfaktoren'!$C$101,IF('CO2-Emissionen'!$S$8='Ermittlung Emissionsfaktoren'!$B$119,'Ermittlung Emissionsfaktoren'!C104))))</f>
        <v>0.29569936196642949</v>
      </c>
      <c r="J27" s="130" t="s">
        <v>20</v>
      </c>
      <c r="K27" s="37">
        <f t="shared" ref="K27:K28" si="7">C27*I27</f>
        <v>2956.9936196642948</v>
      </c>
      <c r="L27" s="132" t="s">
        <v>12</v>
      </c>
      <c r="M27" s="120">
        <f t="shared" ref="M27:M28" si="8">K27-G27</f>
        <v>2634.5656190392947</v>
      </c>
      <c r="N27" s="249" t="s">
        <v>12</v>
      </c>
    </row>
    <row r="28" spans="1:16" ht="13.5" thickBot="1" x14ac:dyDescent="0.25">
      <c r="A28" s="354"/>
      <c r="B28" s="169" t="str">
        <f>'CO2-Emissionen'!N17</f>
        <v>Biogas-Mix</v>
      </c>
      <c r="C28" s="242">
        <f>IF(B28="keine Angabe",0,'CO2-Emissionen'!Q17)</f>
        <v>10000</v>
      </c>
      <c r="D28" s="243" t="s">
        <v>10</v>
      </c>
      <c r="E28" s="239">
        <f>VLOOKUP(B28,'Ermittlung Emissionsfaktoren'!$B$33:$C$45,2,FALSE)</f>
        <v>0.11800313420974377</v>
      </c>
      <c r="F28" s="130" t="s">
        <v>20</v>
      </c>
      <c r="G28" s="246">
        <f t="shared" si="6"/>
        <v>1180.0313420974378</v>
      </c>
      <c r="H28" s="247" t="s">
        <v>12</v>
      </c>
      <c r="I28" s="129">
        <f>IF(B28="keine Angabe",0,IF('CO2-Emissionen'!$S$8='Ermittlung Emissionsfaktoren'!$B$117,'Ermittlung Emissionsfaktoren'!$C$100,IF('CO2-Emissionen'!$S$8='Ermittlung Emissionsfaktoren'!$B$118,'Ermittlung Emissionsfaktoren'!$C$101,IF('CO2-Emissionen'!$S$8='Ermittlung Emissionsfaktoren'!$B$119,'Ermittlung Emissionsfaktoren'!C105))))</f>
        <v>0.29569936196642949</v>
      </c>
      <c r="J28" s="130" t="s">
        <v>20</v>
      </c>
      <c r="K28" s="246">
        <f t="shared" si="7"/>
        <v>2956.9936196642948</v>
      </c>
      <c r="L28" s="250" t="s">
        <v>12</v>
      </c>
      <c r="M28" s="251">
        <f t="shared" si="8"/>
        <v>1776.962277566857</v>
      </c>
      <c r="N28" s="252" t="s">
        <v>12</v>
      </c>
    </row>
    <row r="30" spans="1:16" ht="13.5" thickBot="1" x14ac:dyDescent="0.25"/>
    <row r="31" spans="1:16" ht="15" x14ac:dyDescent="0.25">
      <c r="B31" s="158" t="s">
        <v>32</v>
      </c>
      <c r="C31" s="159"/>
      <c r="F31" s="160"/>
      <c r="M31" s="156" t="s">
        <v>21</v>
      </c>
      <c r="N31" s="157"/>
    </row>
    <row r="32" spans="1:16" ht="16.5" thickBot="1" x14ac:dyDescent="0.35">
      <c r="B32" s="349" t="s">
        <v>156</v>
      </c>
      <c r="C32" s="349"/>
      <c r="D32" s="349"/>
      <c r="E32" s="349"/>
      <c r="F32" s="349"/>
      <c r="G32" s="349"/>
      <c r="H32" s="349"/>
      <c r="I32" s="349"/>
      <c r="J32" s="349"/>
      <c r="K32" s="349"/>
      <c r="L32" s="349"/>
      <c r="M32" s="119">
        <f>SUM(M23:M28)</f>
        <v>14548.262591001732</v>
      </c>
      <c r="N32" s="161" t="s">
        <v>12</v>
      </c>
    </row>
    <row r="33" spans="2:16" ht="15.75" x14ac:dyDescent="0.3">
      <c r="B33" s="364" t="s">
        <v>147</v>
      </c>
      <c r="C33" s="364"/>
      <c r="D33" s="364"/>
      <c r="E33" s="364"/>
      <c r="F33" s="364"/>
      <c r="G33" s="364"/>
      <c r="H33" s="364"/>
      <c r="I33" s="364"/>
      <c r="J33" s="364"/>
      <c r="K33" s="364"/>
      <c r="L33" s="365"/>
    </row>
    <row r="34" spans="2:16" ht="15.75" x14ac:dyDescent="0.3">
      <c r="B34" s="348" t="s">
        <v>157</v>
      </c>
      <c r="C34" s="348"/>
      <c r="D34" s="348"/>
      <c r="E34" s="348"/>
      <c r="F34" s="348"/>
      <c r="G34" s="348"/>
      <c r="H34" s="348"/>
      <c r="I34" s="348"/>
      <c r="J34" s="348"/>
      <c r="K34" s="348"/>
      <c r="L34" s="348"/>
      <c r="M34" s="348"/>
      <c r="N34" s="348"/>
      <c r="O34" s="348"/>
      <c r="P34" s="348"/>
    </row>
    <row r="35" spans="2:16" x14ac:dyDescent="0.2">
      <c r="B35" s="162" t="s">
        <v>30</v>
      </c>
      <c r="C35" s="355" t="str">
        <f>"Erzeugung von "&amp;C23&amp;" kWh Strom mit "&amp;B23&amp;" ergibt eine CO2-Äquivalent-Einsparung von "&amp;ROUND((5000*I23)-(5000*E23),1)&amp;" kg gegenüber "&amp;'CO2-Emissionen'!S8&amp;""</f>
        <v>Erzeugung von 5000 kWh Strom mit Photovoltaik ergibt eine CO2-Äquivalent-Einsparung von 2322,2 kg gegenüber Strom-/Wärme-Mix Deutschland</v>
      </c>
      <c r="D35" s="355"/>
      <c r="E35" s="355"/>
      <c r="F35" s="355"/>
      <c r="G35" s="355"/>
      <c r="H35" s="355"/>
      <c r="I35" s="355"/>
      <c r="J35" s="355"/>
      <c r="K35" s="355"/>
      <c r="L35" s="355"/>
      <c r="M35" s="355"/>
      <c r="N35" s="355"/>
      <c r="O35" s="355"/>
    </row>
    <row r="36" spans="2:16" x14ac:dyDescent="0.2">
      <c r="B36" s="162" t="s">
        <v>31</v>
      </c>
      <c r="C36" s="121" t="str">
        <f>"("&amp;C23&amp;" kWh * "&amp;ROUND(I23,3)&amp;" kg/kWh) - ("&amp;C23&amp;" kWh * "&amp;ROUND(E23,3)&amp;" kg/kWh) = "&amp;ROUND((5000*I23)-(5000*E23),1)&amp;" kg"</f>
        <v>(5000 kWh * 0,52 kg/kWh) - (5000 kWh * 0,056 kg/kWh) = 2322,2 kg</v>
      </c>
    </row>
    <row r="39" spans="2:16" x14ac:dyDescent="0.2">
      <c r="B39" s="349"/>
      <c r="C39" s="349"/>
      <c r="D39" s="349"/>
      <c r="E39" s="349"/>
      <c r="F39" s="349"/>
      <c r="G39" s="349"/>
      <c r="H39" s="349"/>
      <c r="I39" s="349"/>
      <c r="J39" s="349"/>
      <c r="K39" s="349"/>
      <c r="L39" s="349"/>
    </row>
  </sheetData>
  <sheetProtection sheet="1" objects="1" scenarios="1"/>
  <mergeCells count="17">
    <mergeCell ref="B20:P20"/>
    <mergeCell ref="M22:N22"/>
    <mergeCell ref="B2:K2"/>
    <mergeCell ref="B15:M15"/>
    <mergeCell ref="C16:J16"/>
    <mergeCell ref="O4:P4"/>
    <mergeCell ref="E5:F5"/>
    <mergeCell ref="I5:J5"/>
    <mergeCell ref="G5:H5"/>
    <mergeCell ref="K5:L5"/>
    <mergeCell ref="B34:P34"/>
    <mergeCell ref="B39:L39"/>
    <mergeCell ref="A23:A25"/>
    <mergeCell ref="A26:A28"/>
    <mergeCell ref="C35:O35"/>
    <mergeCell ref="B33:L33"/>
    <mergeCell ref="B32:L32"/>
  </mergeCells>
  <phoneticPr fontId="3"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N119"/>
  <sheetViews>
    <sheetView showGridLines="0" topLeftCell="B1" zoomScaleNormal="100" workbookViewId="0">
      <selection activeCell="B2" sqref="B2:G2"/>
    </sheetView>
  </sheetViews>
  <sheetFormatPr baseColWidth="10" defaultRowHeight="12.75" x14ac:dyDescent="0.2"/>
  <cols>
    <col min="1" max="1" width="2.7109375" customWidth="1"/>
    <col min="2" max="2" width="37" customWidth="1"/>
    <col min="3" max="3" width="12.5703125" customWidth="1"/>
    <col min="4" max="4" width="12.5703125" bestFit="1" customWidth="1"/>
    <col min="5" max="5" width="11.5703125" customWidth="1"/>
    <col min="6" max="6" width="7.28515625" bestFit="1" customWidth="1"/>
    <col min="7" max="7" width="14.7109375" bestFit="1" customWidth="1"/>
    <col min="8" max="8" width="7.28515625" bestFit="1" customWidth="1"/>
    <col min="9" max="9" width="9" bestFit="1" customWidth="1"/>
    <col min="10" max="10" width="7.7109375" bestFit="1" customWidth="1"/>
    <col min="11" max="11" width="10.7109375" bestFit="1" customWidth="1"/>
    <col min="12" max="12" width="7.28515625" bestFit="1" customWidth="1"/>
    <col min="13" max="13" width="95.28515625" bestFit="1" customWidth="1"/>
  </cols>
  <sheetData>
    <row r="2" spans="1:13" ht="15.75" x14ac:dyDescent="0.25">
      <c r="B2" s="404" t="s">
        <v>23</v>
      </c>
      <c r="C2" s="404"/>
      <c r="D2" s="404"/>
      <c r="E2" s="404"/>
      <c r="F2" s="404"/>
      <c r="G2" s="404"/>
      <c r="H2" s="4"/>
      <c r="I2" s="4"/>
    </row>
    <row r="3" spans="1:13" s="9" customFormat="1" x14ac:dyDescent="0.2"/>
    <row r="4" spans="1:13" x14ac:dyDescent="0.2">
      <c r="A4" s="85"/>
      <c r="B4" s="54"/>
      <c r="C4" s="387" t="s">
        <v>77</v>
      </c>
      <c r="D4" s="388"/>
      <c r="E4" s="378" t="s">
        <v>22</v>
      </c>
      <c r="F4" s="379"/>
      <c r="G4" s="389" t="s">
        <v>24</v>
      </c>
      <c r="H4" s="390"/>
      <c r="I4" s="390"/>
      <c r="J4" s="390"/>
      <c r="K4" s="390"/>
      <c r="L4" s="391"/>
      <c r="M4" s="71"/>
    </row>
    <row r="5" spans="1:13" x14ac:dyDescent="0.2">
      <c r="A5" s="18"/>
      <c r="B5" s="55"/>
      <c r="C5" s="392" t="s">
        <v>106</v>
      </c>
      <c r="D5" s="393"/>
      <c r="E5" s="380"/>
      <c r="F5" s="381"/>
      <c r="G5" s="392"/>
      <c r="H5" s="394"/>
      <c r="I5" s="394"/>
      <c r="J5" s="394"/>
      <c r="K5" s="394"/>
      <c r="L5" s="393"/>
      <c r="M5" s="72"/>
    </row>
    <row r="6" spans="1:13" ht="19.5" customHeight="1" x14ac:dyDescent="0.2">
      <c r="A6" s="18"/>
      <c r="B6" s="78"/>
      <c r="C6" s="58" t="s">
        <v>55</v>
      </c>
      <c r="D6" s="57" t="s">
        <v>2</v>
      </c>
      <c r="E6" s="56" t="s">
        <v>55</v>
      </c>
      <c r="F6" s="57" t="s">
        <v>2</v>
      </c>
      <c r="G6" s="56" t="s">
        <v>69</v>
      </c>
      <c r="H6" s="58" t="s">
        <v>2</v>
      </c>
      <c r="I6" s="58" t="s">
        <v>26</v>
      </c>
      <c r="J6" s="58"/>
      <c r="K6" s="58" t="s">
        <v>55</v>
      </c>
      <c r="L6" s="57" t="s">
        <v>2</v>
      </c>
      <c r="M6" s="86" t="s">
        <v>78</v>
      </c>
    </row>
    <row r="7" spans="1:13" x14ac:dyDescent="0.2">
      <c r="A7" s="395" t="s">
        <v>167</v>
      </c>
      <c r="B7" s="95" t="s">
        <v>150</v>
      </c>
      <c r="C7" s="96">
        <v>0.52015041641153592</v>
      </c>
      <c r="D7" s="97" t="s">
        <v>20</v>
      </c>
      <c r="E7" s="399" t="s">
        <v>17</v>
      </c>
      <c r="F7" s="383"/>
      <c r="G7" s="98"/>
      <c r="H7" s="99"/>
      <c r="I7" s="74" t="s">
        <v>17</v>
      </c>
      <c r="J7" s="74"/>
      <c r="K7" s="73" t="s">
        <v>17</v>
      </c>
      <c r="L7" s="75"/>
      <c r="M7" s="275" t="s">
        <v>201</v>
      </c>
    </row>
    <row r="8" spans="1:13" x14ac:dyDescent="0.2">
      <c r="A8" s="396"/>
      <c r="B8" s="80" t="s">
        <v>79</v>
      </c>
      <c r="C8" s="63">
        <v>1.0414213636833087</v>
      </c>
      <c r="D8" s="31" t="s">
        <v>20</v>
      </c>
      <c r="E8" s="401" t="s">
        <v>17</v>
      </c>
      <c r="F8" s="373"/>
      <c r="G8" s="81"/>
      <c r="H8" s="30"/>
      <c r="I8" s="82" t="s">
        <v>17</v>
      </c>
      <c r="J8" s="82"/>
      <c r="K8" s="83" t="s">
        <v>17</v>
      </c>
      <c r="L8" s="70"/>
      <c r="M8" s="407" t="s">
        <v>200</v>
      </c>
    </row>
    <row r="9" spans="1:13" x14ac:dyDescent="0.2">
      <c r="A9" s="396"/>
      <c r="B9" s="79" t="s">
        <v>80</v>
      </c>
      <c r="C9" s="62">
        <v>0.93648281151704249</v>
      </c>
      <c r="D9" s="42" t="s">
        <v>20</v>
      </c>
      <c r="E9" s="400" t="s">
        <v>17</v>
      </c>
      <c r="F9" s="369"/>
      <c r="G9" s="43"/>
      <c r="H9" s="38"/>
      <c r="I9" s="59" t="s">
        <v>17</v>
      </c>
      <c r="J9" s="59"/>
      <c r="K9" s="67" t="s">
        <v>17</v>
      </c>
      <c r="L9" s="76"/>
      <c r="M9" s="407"/>
    </row>
    <row r="10" spans="1:13" x14ac:dyDescent="0.2">
      <c r="A10" s="396"/>
      <c r="B10" s="80" t="s">
        <v>81</v>
      </c>
      <c r="C10" s="63">
        <v>0.43210155039779974</v>
      </c>
      <c r="D10" s="31" t="s">
        <v>20</v>
      </c>
      <c r="E10" s="401" t="s">
        <v>17</v>
      </c>
      <c r="F10" s="373"/>
      <c r="G10" s="81"/>
      <c r="H10" s="30"/>
      <c r="I10" s="82" t="s">
        <v>17</v>
      </c>
      <c r="J10" s="82"/>
      <c r="K10" s="83" t="s">
        <v>17</v>
      </c>
      <c r="L10" s="70"/>
      <c r="M10" s="407"/>
    </row>
    <row r="11" spans="1:13" x14ac:dyDescent="0.2">
      <c r="A11" s="396"/>
      <c r="B11" s="79" t="s">
        <v>82</v>
      </c>
      <c r="C11" s="62">
        <v>0.87118561301485498</v>
      </c>
      <c r="D11" s="42" t="s">
        <v>20</v>
      </c>
      <c r="E11" s="400" t="s">
        <v>17</v>
      </c>
      <c r="F11" s="369"/>
      <c r="G11" s="43"/>
      <c r="H11" s="38"/>
      <c r="I11" s="59" t="s">
        <v>17</v>
      </c>
      <c r="J11" s="59"/>
      <c r="K11" s="67" t="s">
        <v>17</v>
      </c>
      <c r="L11" s="76"/>
      <c r="M11" s="407"/>
    </row>
    <row r="12" spans="1:13" x14ac:dyDescent="0.2">
      <c r="A12" s="396"/>
      <c r="B12" s="80" t="s">
        <v>83</v>
      </c>
      <c r="C12" s="63">
        <v>5.5301917999999999E-2</v>
      </c>
      <c r="D12" s="31" t="s">
        <v>20</v>
      </c>
      <c r="E12" s="401" t="s">
        <v>17</v>
      </c>
      <c r="F12" s="373"/>
      <c r="G12" s="81"/>
      <c r="H12" s="30"/>
      <c r="I12" s="82" t="s">
        <v>17</v>
      </c>
      <c r="J12" s="82"/>
      <c r="K12" s="83" t="s">
        <v>17</v>
      </c>
      <c r="L12" s="70"/>
      <c r="M12" s="407"/>
    </row>
    <row r="13" spans="1:13" ht="12.75" hidden="1" customHeight="1" x14ac:dyDescent="0.2">
      <c r="A13" s="396"/>
      <c r="B13" s="80" t="s">
        <v>189</v>
      </c>
      <c r="C13" s="63">
        <v>0</v>
      </c>
      <c r="D13" s="31"/>
      <c r="E13" s="234"/>
      <c r="F13" s="235"/>
      <c r="G13" s="81"/>
      <c r="H13" s="30"/>
      <c r="I13" s="82"/>
      <c r="J13" s="82"/>
      <c r="K13" s="83"/>
      <c r="L13" s="70"/>
      <c r="M13" s="407"/>
    </row>
    <row r="14" spans="1:13" x14ac:dyDescent="0.2">
      <c r="A14" s="396"/>
      <c r="B14" s="79" t="s">
        <v>91</v>
      </c>
      <c r="C14" s="62">
        <v>5.5714394000000007E-2</v>
      </c>
      <c r="D14" s="42" t="s">
        <v>20</v>
      </c>
      <c r="E14" s="400" t="s">
        <v>17</v>
      </c>
      <c r="F14" s="369"/>
      <c r="G14" s="43"/>
      <c r="H14" s="38"/>
      <c r="I14" s="59" t="s">
        <v>17</v>
      </c>
      <c r="J14" s="59"/>
      <c r="K14" s="67" t="s">
        <v>17</v>
      </c>
      <c r="L14" s="76"/>
      <c r="M14" s="407"/>
    </row>
    <row r="15" spans="1:13" x14ac:dyDescent="0.2">
      <c r="A15" s="396"/>
      <c r="B15" s="80" t="s">
        <v>104</v>
      </c>
      <c r="C15" s="63">
        <v>8.8767966600000001E-3</v>
      </c>
      <c r="D15" s="31" t="s">
        <v>20</v>
      </c>
      <c r="E15" s="401" t="s">
        <v>17</v>
      </c>
      <c r="F15" s="373"/>
      <c r="G15" s="81"/>
      <c r="H15" s="30"/>
      <c r="I15" s="82" t="s">
        <v>17</v>
      </c>
      <c r="J15" s="82"/>
      <c r="K15" s="83" t="s">
        <v>17</v>
      </c>
      <c r="L15" s="70"/>
      <c r="M15" s="407"/>
    </row>
    <row r="16" spans="1:13" x14ac:dyDescent="0.2">
      <c r="A16" s="396"/>
      <c r="B16" s="79" t="s">
        <v>105</v>
      </c>
      <c r="C16" s="62">
        <v>4.3698824600000002E-3</v>
      </c>
      <c r="D16" s="42" t="s">
        <v>20</v>
      </c>
      <c r="E16" s="400" t="s">
        <v>17</v>
      </c>
      <c r="F16" s="369"/>
      <c r="G16" s="43"/>
      <c r="H16" s="38"/>
      <c r="I16" s="59" t="s">
        <v>17</v>
      </c>
      <c r="J16" s="59"/>
      <c r="K16" s="67" t="s">
        <v>17</v>
      </c>
      <c r="L16" s="76"/>
      <c r="M16" s="407"/>
    </row>
    <row r="17" spans="1:13" x14ac:dyDescent="0.2">
      <c r="A17" s="396"/>
      <c r="B17" s="80" t="s">
        <v>84</v>
      </c>
      <c r="C17" s="63">
        <v>2.7024862079999996E-3</v>
      </c>
      <c r="D17" s="31" t="s">
        <v>20</v>
      </c>
      <c r="E17" s="401" t="s">
        <v>17</v>
      </c>
      <c r="F17" s="373"/>
      <c r="G17" s="81"/>
      <c r="H17" s="30"/>
      <c r="I17" s="82" t="s">
        <v>17</v>
      </c>
      <c r="J17" s="82"/>
      <c r="K17" s="83" t="s">
        <v>17</v>
      </c>
      <c r="L17" s="70"/>
      <c r="M17" s="407"/>
    </row>
    <row r="18" spans="1:13" x14ac:dyDescent="0.2">
      <c r="A18" s="396"/>
      <c r="B18" s="79" t="s">
        <v>85</v>
      </c>
      <c r="C18" s="62">
        <v>0.21815508759999999</v>
      </c>
      <c r="D18" s="42" t="s">
        <v>20</v>
      </c>
      <c r="E18" s="400" t="s">
        <v>17</v>
      </c>
      <c r="F18" s="369"/>
      <c r="G18" s="43"/>
      <c r="H18" s="38"/>
      <c r="I18" s="59" t="s">
        <v>17</v>
      </c>
      <c r="J18" s="59"/>
      <c r="K18" s="67" t="s">
        <v>17</v>
      </c>
      <c r="L18" s="76"/>
      <c r="M18" s="407"/>
    </row>
    <row r="19" spans="1:13" x14ac:dyDescent="0.2">
      <c r="A19" s="396"/>
      <c r="B19" s="80" t="s">
        <v>89</v>
      </c>
      <c r="C19" s="63">
        <v>2.395401658699102E-2</v>
      </c>
      <c r="D19" s="31" t="s">
        <v>20</v>
      </c>
      <c r="E19" s="401" t="s">
        <v>17</v>
      </c>
      <c r="F19" s="373"/>
      <c r="G19" s="81"/>
      <c r="H19" s="30"/>
      <c r="I19" s="82" t="s">
        <v>17</v>
      </c>
      <c r="J19" s="82"/>
      <c r="K19" s="83" t="s">
        <v>17</v>
      </c>
      <c r="L19" s="70"/>
      <c r="M19" s="407"/>
    </row>
    <row r="20" spans="1:13" x14ac:dyDescent="0.2">
      <c r="A20" s="396"/>
      <c r="B20" s="79" t="s">
        <v>86</v>
      </c>
      <c r="C20" s="62">
        <v>0.45707183052148936</v>
      </c>
      <c r="D20" s="42" t="s">
        <v>20</v>
      </c>
      <c r="E20" s="400" t="s">
        <v>17</v>
      </c>
      <c r="F20" s="369"/>
      <c r="G20" s="43"/>
      <c r="H20" s="38"/>
      <c r="I20" s="59" t="s">
        <v>17</v>
      </c>
      <c r="J20" s="59"/>
      <c r="K20" s="67" t="s">
        <v>17</v>
      </c>
      <c r="L20" s="76"/>
      <c r="M20" s="407"/>
    </row>
    <row r="21" spans="1:13" x14ac:dyDescent="0.2">
      <c r="A21" s="396"/>
      <c r="B21" s="80" t="s">
        <v>90</v>
      </c>
      <c r="C21" s="63">
        <v>0.34785400000000005</v>
      </c>
      <c r="D21" s="31" t="s">
        <v>20</v>
      </c>
      <c r="E21" s="401" t="s">
        <v>17</v>
      </c>
      <c r="F21" s="373"/>
      <c r="G21" s="81"/>
      <c r="H21" s="30"/>
      <c r="I21" s="82" t="s">
        <v>17</v>
      </c>
      <c r="J21" s="82"/>
      <c r="K21" s="83" t="s">
        <v>17</v>
      </c>
      <c r="L21" s="70"/>
      <c r="M21" s="407"/>
    </row>
    <row r="22" spans="1:13" x14ac:dyDescent="0.2">
      <c r="A22" s="396"/>
      <c r="B22" s="79" t="s">
        <v>87</v>
      </c>
      <c r="C22" s="62">
        <v>3.0877023451519461E-2</v>
      </c>
      <c r="D22" s="42" t="s">
        <v>20</v>
      </c>
      <c r="E22" s="400" t="s">
        <v>17</v>
      </c>
      <c r="F22" s="369"/>
      <c r="G22" s="43"/>
      <c r="H22" s="38"/>
      <c r="I22" s="59" t="s">
        <v>17</v>
      </c>
      <c r="J22" s="59"/>
      <c r="K22" s="67" t="s">
        <v>17</v>
      </c>
      <c r="L22" s="76"/>
      <c r="M22" s="407"/>
    </row>
    <row r="23" spans="1:13" x14ac:dyDescent="0.2">
      <c r="A23" s="396"/>
      <c r="B23" s="80" t="s">
        <v>88</v>
      </c>
      <c r="C23" s="63">
        <v>3.0330990486467625E-2</v>
      </c>
      <c r="D23" s="31" t="s">
        <v>20</v>
      </c>
      <c r="E23" s="401" t="s">
        <v>17</v>
      </c>
      <c r="F23" s="373"/>
      <c r="G23" s="81"/>
      <c r="H23" s="30"/>
      <c r="I23" s="82" t="s">
        <v>17</v>
      </c>
      <c r="J23" s="82"/>
      <c r="K23" s="83" t="s">
        <v>17</v>
      </c>
      <c r="L23" s="70"/>
      <c r="M23" s="407"/>
    </row>
    <row r="24" spans="1:13" x14ac:dyDescent="0.2">
      <c r="A24" s="398"/>
      <c r="B24" s="103" t="s">
        <v>96</v>
      </c>
      <c r="C24" s="64">
        <v>5.0638356164383561E-3</v>
      </c>
      <c r="D24" s="45" t="s">
        <v>20</v>
      </c>
      <c r="E24" s="405" t="s">
        <v>17</v>
      </c>
      <c r="F24" s="406"/>
      <c r="G24" s="66"/>
      <c r="H24" s="44"/>
      <c r="I24" s="68" t="s">
        <v>17</v>
      </c>
      <c r="J24" s="68"/>
      <c r="K24" s="69" t="s">
        <v>17</v>
      </c>
      <c r="L24" s="104"/>
      <c r="M24" s="408"/>
    </row>
    <row r="25" spans="1:13" x14ac:dyDescent="0.2">
      <c r="A25" s="18"/>
      <c r="B25" s="80"/>
      <c r="C25" s="77"/>
      <c r="D25" s="77"/>
      <c r="E25" s="401"/>
      <c r="F25" s="373"/>
      <c r="G25" s="81"/>
      <c r="H25" s="30"/>
      <c r="I25" s="82"/>
      <c r="J25" s="82"/>
      <c r="K25" s="83"/>
      <c r="L25" s="70"/>
      <c r="M25" s="87"/>
    </row>
    <row r="26" spans="1:13" ht="12.75" customHeight="1" x14ac:dyDescent="0.2">
      <c r="A26" s="395" t="s">
        <v>168</v>
      </c>
      <c r="B26" s="95" t="s">
        <v>151</v>
      </c>
      <c r="C26" s="96">
        <v>0.29569936196642949</v>
      </c>
      <c r="D26" s="97" t="s">
        <v>20</v>
      </c>
      <c r="E26" s="399" t="s">
        <v>17</v>
      </c>
      <c r="F26" s="383"/>
      <c r="G26" s="98"/>
      <c r="H26" s="99"/>
      <c r="I26" s="74" t="s">
        <v>17</v>
      </c>
      <c r="J26" s="74"/>
      <c r="K26" s="73" t="s">
        <v>17</v>
      </c>
      <c r="L26" s="75"/>
      <c r="M26" s="275" t="s">
        <v>201</v>
      </c>
    </row>
    <row r="27" spans="1:13" x14ac:dyDescent="0.2">
      <c r="A27" s="396"/>
      <c r="B27" s="80" t="s">
        <v>5</v>
      </c>
      <c r="C27" s="63">
        <v>0.31474088550000001</v>
      </c>
      <c r="D27" s="31" t="s">
        <v>20</v>
      </c>
      <c r="E27" s="401" t="s">
        <v>17</v>
      </c>
      <c r="F27" s="373"/>
      <c r="G27" s="81"/>
      <c r="H27" s="30"/>
      <c r="I27" s="82" t="s">
        <v>17</v>
      </c>
      <c r="J27" s="82"/>
      <c r="K27" s="83" t="s">
        <v>17</v>
      </c>
      <c r="L27" s="70"/>
      <c r="M27" s="407" t="s">
        <v>200</v>
      </c>
    </row>
    <row r="28" spans="1:13" x14ac:dyDescent="0.2">
      <c r="A28" s="397"/>
      <c r="B28" s="79" t="s">
        <v>6</v>
      </c>
      <c r="C28" s="62">
        <v>0.25220140800000002</v>
      </c>
      <c r="D28" s="42" t="s">
        <v>20</v>
      </c>
      <c r="E28" s="400" t="s">
        <v>17</v>
      </c>
      <c r="F28" s="369"/>
      <c r="G28" s="43"/>
      <c r="H28" s="38"/>
      <c r="I28" s="59" t="s">
        <v>17</v>
      </c>
      <c r="J28" s="59"/>
      <c r="K28" s="67" t="s">
        <v>17</v>
      </c>
      <c r="L28" s="76"/>
      <c r="M28" s="407"/>
    </row>
    <row r="29" spans="1:13" x14ac:dyDescent="0.2">
      <c r="A29" s="396"/>
      <c r="B29" s="80" t="s">
        <v>80</v>
      </c>
      <c r="C29" s="63">
        <v>0.42825010659999996</v>
      </c>
      <c r="D29" s="31" t="s">
        <v>20</v>
      </c>
      <c r="E29" s="401" t="s">
        <v>17</v>
      </c>
      <c r="F29" s="373"/>
      <c r="G29" s="81"/>
      <c r="H29" s="30"/>
      <c r="I29" s="82" t="s">
        <v>17</v>
      </c>
      <c r="J29" s="82"/>
      <c r="K29" s="83" t="s">
        <v>17</v>
      </c>
      <c r="L29" s="70"/>
      <c r="M29" s="407"/>
    </row>
    <row r="30" spans="1:13" x14ac:dyDescent="0.2">
      <c r="A30" s="396"/>
      <c r="B30" s="79" t="s">
        <v>92</v>
      </c>
      <c r="C30" s="62">
        <v>0.42925474100000005</v>
      </c>
      <c r="D30" s="42" t="s">
        <v>20</v>
      </c>
      <c r="E30" s="400" t="s">
        <v>17</v>
      </c>
      <c r="F30" s="369"/>
      <c r="G30" s="43"/>
      <c r="H30" s="38"/>
      <c r="I30" s="59" t="s">
        <v>17</v>
      </c>
      <c r="J30" s="59"/>
      <c r="K30" s="67" t="s">
        <v>17</v>
      </c>
      <c r="L30" s="76"/>
      <c r="M30" s="407"/>
    </row>
    <row r="31" spans="1:13" x14ac:dyDescent="0.2">
      <c r="A31" s="396"/>
      <c r="B31" s="80" t="s">
        <v>93</v>
      </c>
      <c r="C31" s="63">
        <v>0.34133516425033661</v>
      </c>
      <c r="D31" s="31" t="s">
        <v>20</v>
      </c>
      <c r="E31" s="401" t="s">
        <v>17</v>
      </c>
      <c r="F31" s="373"/>
      <c r="G31" s="81"/>
      <c r="H31" s="30"/>
      <c r="I31" s="82" t="s">
        <v>17</v>
      </c>
      <c r="J31" s="82"/>
      <c r="K31" s="83" t="s">
        <v>17</v>
      </c>
      <c r="L31" s="70"/>
      <c r="M31" s="407"/>
    </row>
    <row r="32" spans="1:13" x14ac:dyDescent="0.2">
      <c r="A32" s="396"/>
      <c r="B32" s="79" t="s">
        <v>94</v>
      </c>
      <c r="C32" s="62">
        <v>0.6457676429414474</v>
      </c>
      <c r="D32" s="42" t="s">
        <v>20</v>
      </c>
      <c r="E32" s="400" t="s">
        <v>17</v>
      </c>
      <c r="F32" s="369"/>
      <c r="G32" s="43"/>
      <c r="H32" s="38"/>
      <c r="I32" s="59" t="s">
        <v>17</v>
      </c>
      <c r="J32" s="59"/>
      <c r="K32" s="67" t="s">
        <v>17</v>
      </c>
      <c r="L32" s="76"/>
      <c r="M32" s="407"/>
    </row>
    <row r="33" spans="1:13" ht="12.75" hidden="1" customHeight="1" x14ac:dyDescent="0.2">
      <c r="A33" s="396"/>
      <c r="B33" s="79" t="s">
        <v>189</v>
      </c>
      <c r="C33" s="62">
        <v>0</v>
      </c>
      <c r="D33" s="42"/>
      <c r="E33" s="232"/>
      <c r="F33" s="233"/>
      <c r="G33" s="43"/>
      <c r="H33" s="38"/>
      <c r="I33" s="59"/>
      <c r="J33" s="59"/>
      <c r="K33" s="67"/>
      <c r="L33" s="76"/>
      <c r="M33" s="407"/>
    </row>
    <row r="34" spans="1:13" x14ac:dyDescent="0.2">
      <c r="A34" s="396"/>
      <c r="B34" s="80" t="s">
        <v>114</v>
      </c>
      <c r="C34" s="63">
        <v>1.7978913520679887E-2</v>
      </c>
      <c r="D34" s="31" t="s">
        <v>20</v>
      </c>
      <c r="E34" s="401" t="s">
        <v>17</v>
      </c>
      <c r="F34" s="373"/>
      <c r="G34" s="81"/>
      <c r="H34" s="30"/>
      <c r="I34" s="82" t="s">
        <v>17</v>
      </c>
      <c r="J34" s="82"/>
      <c r="K34" s="83" t="s">
        <v>17</v>
      </c>
      <c r="L34" s="70"/>
      <c r="M34" s="407"/>
    </row>
    <row r="35" spans="1:13" x14ac:dyDescent="0.2">
      <c r="A35" s="396"/>
      <c r="B35" s="79" t="s">
        <v>107</v>
      </c>
      <c r="C35" s="62">
        <v>1.2600611831496064E-2</v>
      </c>
      <c r="D35" s="42" t="s">
        <v>20</v>
      </c>
      <c r="E35" s="400" t="s">
        <v>17</v>
      </c>
      <c r="F35" s="369"/>
      <c r="G35" s="43"/>
      <c r="H35" s="38"/>
      <c r="I35" s="59" t="s">
        <v>17</v>
      </c>
      <c r="J35" s="59"/>
      <c r="K35" s="67" t="s">
        <v>17</v>
      </c>
      <c r="L35" s="76"/>
      <c r="M35" s="407"/>
    </row>
    <row r="36" spans="1:13" x14ac:dyDescent="0.2">
      <c r="A36" s="396"/>
      <c r="B36" s="80" t="s">
        <v>18</v>
      </c>
      <c r="C36" s="63">
        <v>3.2242800062499993E-2</v>
      </c>
      <c r="D36" s="31" t="s">
        <v>20</v>
      </c>
      <c r="E36" s="401" t="s">
        <v>17</v>
      </c>
      <c r="F36" s="373"/>
      <c r="G36" s="81"/>
      <c r="H36" s="30"/>
      <c r="I36" s="82" t="s">
        <v>17</v>
      </c>
      <c r="J36" s="82"/>
      <c r="K36" s="83" t="s">
        <v>17</v>
      </c>
      <c r="L36" s="70"/>
      <c r="M36" s="407"/>
    </row>
    <row r="37" spans="1:13" x14ac:dyDescent="0.2">
      <c r="A37" s="396"/>
      <c r="B37" s="79" t="s">
        <v>108</v>
      </c>
      <c r="C37" s="62">
        <v>7.7879385481944993E-2</v>
      </c>
      <c r="D37" s="42" t="s">
        <v>20</v>
      </c>
      <c r="E37" s="400" t="s">
        <v>17</v>
      </c>
      <c r="F37" s="369"/>
      <c r="G37" s="43"/>
      <c r="H37" s="38"/>
      <c r="I37" s="59" t="s">
        <v>17</v>
      </c>
      <c r="J37" s="59"/>
      <c r="K37" s="67" t="s">
        <v>17</v>
      </c>
      <c r="L37" s="76"/>
      <c r="M37" s="407"/>
    </row>
    <row r="38" spans="1:13" x14ac:dyDescent="0.2">
      <c r="A38" s="396"/>
      <c r="B38" s="80" t="s">
        <v>109</v>
      </c>
      <c r="C38" s="63">
        <v>0.16919159516648466</v>
      </c>
      <c r="D38" s="31" t="s">
        <v>20</v>
      </c>
      <c r="E38" s="401" t="s">
        <v>17</v>
      </c>
      <c r="F38" s="373"/>
      <c r="G38" s="81"/>
      <c r="H38" s="30"/>
      <c r="I38" s="82" t="s">
        <v>17</v>
      </c>
      <c r="J38" s="82"/>
      <c r="K38" s="83" t="s">
        <v>17</v>
      </c>
      <c r="L38" s="70"/>
      <c r="M38" s="407"/>
    </row>
    <row r="39" spans="1:13" x14ac:dyDescent="0.2">
      <c r="A39" s="396"/>
      <c r="B39" s="79" t="s">
        <v>95</v>
      </c>
      <c r="C39" s="62">
        <v>0.11800313420974377</v>
      </c>
      <c r="D39" s="42" t="s">
        <v>20</v>
      </c>
      <c r="E39" s="400" t="s">
        <v>17</v>
      </c>
      <c r="F39" s="369"/>
      <c r="G39" s="43"/>
      <c r="H39" s="38"/>
      <c r="I39" s="59" t="s">
        <v>17</v>
      </c>
      <c r="J39" s="59"/>
      <c r="K39" s="67" t="s">
        <v>17</v>
      </c>
      <c r="L39" s="76"/>
      <c r="M39" s="407"/>
    </row>
    <row r="40" spans="1:13" x14ac:dyDescent="0.2">
      <c r="A40" s="396"/>
      <c r="B40" s="80" t="s">
        <v>87</v>
      </c>
      <c r="C40" s="63">
        <v>1.7510246274937177E-2</v>
      </c>
      <c r="D40" s="31" t="s">
        <v>20</v>
      </c>
      <c r="E40" s="401" t="s">
        <v>17</v>
      </c>
      <c r="F40" s="373"/>
      <c r="G40" s="81"/>
      <c r="H40" s="30"/>
      <c r="I40" s="82" t="s">
        <v>17</v>
      </c>
      <c r="J40" s="82"/>
      <c r="K40" s="83" t="s">
        <v>17</v>
      </c>
      <c r="L40" s="70"/>
      <c r="M40" s="407"/>
    </row>
    <row r="41" spans="1:13" x14ac:dyDescent="0.2">
      <c r="A41" s="396"/>
      <c r="B41" s="79" t="s">
        <v>88</v>
      </c>
      <c r="C41" s="62">
        <v>1.6133447305334336E-2</v>
      </c>
      <c r="D41" s="42" t="s">
        <v>20</v>
      </c>
      <c r="E41" s="400" t="s">
        <v>17</v>
      </c>
      <c r="F41" s="369"/>
      <c r="G41" s="43"/>
      <c r="H41" s="38"/>
      <c r="I41" s="59" t="s">
        <v>17</v>
      </c>
      <c r="J41" s="59"/>
      <c r="K41" s="67" t="s">
        <v>17</v>
      </c>
      <c r="L41" s="76"/>
      <c r="M41" s="407"/>
    </row>
    <row r="42" spans="1:13" x14ac:dyDescent="0.2">
      <c r="A42" s="396"/>
      <c r="B42" s="80" t="s">
        <v>96</v>
      </c>
      <c r="C42" s="63">
        <v>8.7107107848470484E-3</v>
      </c>
      <c r="D42" s="31" t="s">
        <v>20</v>
      </c>
      <c r="E42" s="401" t="s">
        <v>17</v>
      </c>
      <c r="F42" s="373"/>
      <c r="G42" s="81"/>
      <c r="H42" s="30"/>
      <c r="I42" s="82" t="s">
        <v>17</v>
      </c>
      <c r="J42" s="82"/>
      <c r="K42" s="83" t="s">
        <v>17</v>
      </c>
      <c r="L42" s="70"/>
      <c r="M42" s="407"/>
    </row>
    <row r="43" spans="1:13" x14ac:dyDescent="0.2">
      <c r="A43" s="396"/>
      <c r="B43" s="79" t="s">
        <v>97</v>
      </c>
      <c r="C43" s="62">
        <v>2.548623570638741E-2</v>
      </c>
      <c r="D43" s="42" t="s">
        <v>20</v>
      </c>
      <c r="E43" s="400" t="s">
        <v>17</v>
      </c>
      <c r="F43" s="369"/>
      <c r="G43" s="43"/>
      <c r="H43" s="38"/>
      <c r="I43" s="59" t="s">
        <v>17</v>
      </c>
      <c r="J43" s="59"/>
      <c r="K43" s="67" t="s">
        <v>17</v>
      </c>
      <c r="L43" s="76"/>
      <c r="M43" s="407"/>
    </row>
    <row r="44" spans="1:13" x14ac:dyDescent="0.2">
      <c r="A44" s="396"/>
      <c r="B44" s="80" t="s">
        <v>98</v>
      </c>
      <c r="C44" s="63">
        <v>0.21163441474924549</v>
      </c>
      <c r="D44" s="31" t="s">
        <v>20</v>
      </c>
      <c r="E44" s="401" t="s">
        <v>17</v>
      </c>
      <c r="F44" s="373"/>
      <c r="G44" s="81"/>
      <c r="H44" s="30"/>
      <c r="I44" s="82" t="s">
        <v>17</v>
      </c>
      <c r="J44" s="82"/>
      <c r="K44" s="83" t="s">
        <v>17</v>
      </c>
      <c r="L44" s="70"/>
      <c r="M44" s="407"/>
    </row>
    <row r="45" spans="1:13" x14ac:dyDescent="0.2">
      <c r="A45" s="396"/>
      <c r="B45" s="79" t="s">
        <v>99</v>
      </c>
      <c r="C45" s="62">
        <v>3.5000440000000008E-2</v>
      </c>
      <c r="D45" s="42" t="s">
        <v>20</v>
      </c>
      <c r="E45" s="400" t="s">
        <v>17</v>
      </c>
      <c r="F45" s="369"/>
      <c r="G45" s="43"/>
      <c r="H45" s="38"/>
      <c r="I45" s="59" t="s">
        <v>17</v>
      </c>
      <c r="J45" s="59"/>
      <c r="K45" s="67" t="s">
        <v>17</v>
      </c>
      <c r="L45" s="76"/>
      <c r="M45" s="407"/>
    </row>
    <row r="46" spans="1:13" x14ac:dyDescent="0.2">
      <c r="A46" s="396"/>
      <c r="B46" s="80" t="s">
        <v>100</v>
      </c>
      <c r="C46" s="63">
        <f>E46+K46</f>
        <v>3.0967248783464698</v>
      </c>
      <c r="D46" s="31" t="s">
        <v>15</v>
      </c>
      <c r="E46" s="264">
        <v>2.67</v>
      </c>
      <c r="F46" s="31" t="s">
        <v>15</v>
      </c>
      <c r="G46" s="81">
        <v>11853.468842957502</v>
      </c>
      <c r="H46" s="30" t="s">
        <v>25</v>
      </c>
      <c r="I46" s="115">
        <v>10</v>
      </c>
      <c r="J46" s="253" t="s">
        <v>27</v>
      </c>
      <c r="K46" s="116">
        <f>((G46/1000)*3.6*I46)/1000</f>
        <v>0.42672487834647005</v>
      </c>
      <c r="L46" s="137" t="s">
        <v>15</v>
      </c>
      <c r="M46" s="137" t="s">
        <v>202</v>
      </c>
    </row>
    <row r="47" spans="1:13" ht="14.25" x14ac:dyDescent="0.2">
      <c r="A47" s="396"/>
      <c r="B47" s="79" t="s">
        <v>101</v>
      </c>
      <c r="C47" s="62">
        <f>E47+K47</f>
        <v>2.4214236936043037</v>
      </c>
      <c r="D47" s="42" t="s">
        <v>16</v>
      </c>
      <c r="E47" s="265">
        <v>2.0099999999999998</v>
      </c>
      <c r="F47" s="42" t="s">
        <v>16</v>
      </c>
      <c r="G47" s="39">
        <v>11428.435933452878</v>
      </c>
      <c r="H47" s="38" t="s">
        <v>25</v>
      </c>
      <c r="I47" s="40">
        <v>10</v>
      </c>
      <c r="J47" s="263" t="s">
        <v>28</v>
      </c>
      <c r="K47" s="41">
        <f>((G47/1000)*3.6*I47)/1000</f>
        <v>0.41142369360430364</v>
      </c>
      <c r="L47" s="272" t="s">
        <v>16</v>
      </c>
      <c r="M47" s="42" t="s">
        <v>203</v>
      </c>
    </row>
    <row r="48" spans="1:13" x14ac:dyDescent="0.2">
      <c r="A48" s="396"/>
      <c r="B48" s="80" t="s">
        <v>193</v>
      </c>
      <c r="C48" s="63">
        <f>E48+K48</f>
        <v>0.23328000000000004</v>
      </c>
      <c r="D48" s="31" t="s">
        <v>19</v>
      </c>
      <c r="E48" s="264">
        <v>7.4880000000000016E-2</v>
      </c>
      <c r="F48" s="137" t="s">
        <v>19</v>
      </c>
      <c r="G48" s="81">
        <v>11000</v>
      </c>
      <c r="H48" s="30" t="s">
        <v>25</v>
      </c>
      <c r="I48" s="115">
        <v>4</v>
      </c>
      <c r="J48" s="269" t="s">
        <v>194</v>
      </c>
      <c r="K48" s="116">
        <f>((G48/1000)*3.6*I48)/1000</f>
        <v>0.15840000000000001</v>
      </c>
      <c r="L48" s="137" t="s">
        <v>19</v>
      </c>
      <c r="M48" s="137" t="s">
        <v>197</v>
      </c>
    </row>
    <row r="49" spans="1:13" x14ac:dyDescent="0.2">
      <c r="A49" s="398"/>
      <c r="B49" s="103" t="s">
        <v>103</v>
      </c>
      <c r="C49" s="274">
        <f>E49+K49</f>
        <v>0.34272000000000002</v>
      </c>
      <c r="D49" s="45" t="s">
        <v>19</v>
      </c>
      <c r="E49" s="266">
        <v>6.9120000000000001E-2</v>
      </c>
      <c r="F49" s="273" t="s">
        <v>19</v>
      </c>
      <c r="G49" s="271">
        <v>19000</v>
      </c>
      <c r="H49" s="44" t="s">
        <v>25</v>
      </c>
      <c r="I49" s="270">
        <v>4</v>
      </c>
      <c r="J49" s="44" t="s">
        <v>194</v>
      </c>
      <c r="K49" s="256">
        <f>((G49/1000)*3.6*I49)/1000</f>
        <v>0.27360000000000001</v>
      </c>
      <c r="L49" s="273" t="s">
        <v>19</v>
      </c>
      <c r="M49" s="273" t="s">
        <v>196</v>
      </c>
    </row>
    <row r="50" spans="1:13" x14ac:dyDescent="0.2">
      <c r="A50" s="7"/>
      <c r="B50" s="88"/>
      <c r="C50" s="262"/>
      <c r="D50" s="262"/>
      <c r="E50" s="267"/>
      <c r="F50" s="90"/>
      <c r="G50" s="91"/>
      <c r="H50" s="92"/>
      <c r="I50" s="92"/>
      <c r="J50" s="92"/>
      <c r="K50" s="93"/>
      <c r="L50" s="90"/>
      <c r="M50" s="94"/>
    </row>
    <row r="51" spans="1:13" ht="12.75" customHeight="1" x14ac:dyDescent="0.2">
      <c r="A51" s="395" t="s">
        <v>102</v>
      </c>
      <c r="B51" s="95" t="s">
        <v>7</v>
      </c>
      <c r="C51" s="96">
        <f>E51+K51</f>
        <v>1.8085234948363365</v>
      </c>
      <c r="D51" s="97" t="s">
        <v>15</v>
      </c>
      <c r="E51" s="268">
        <v>1.6</v>
      </c>
      <c r="F51" s="97" t="s">
        <v>15</v>
      </c>
      <c r="G51" s="258">
        <v>8322.2978462777974</v>
      </c>
      <c r="H51" s="99" t="s">
        <v>25</v>
      </c>
      <c r="I51" s="99">
        <v>6.96</v>
      </c>
      <c r="J51" s="99" t="s">
        <v>27</v>
      </c>
      <c r="K51" s="259">
        <f>((G51/1000)*3.6*I51)/1000</f>
        <v>0.20852349483633648</v>
      </c>
      <c r="L51" s="97" t="s">
        <v>15</v>
      </c>
      <c r="M51" s="260" t="s">
        <v>204</v>
      </c>
    </row>
    <row r="52" spans="1:13" x14ac:dyDescent="0.2">
      <c r="A52" s="396"/>
      <c r="B52" s="80" t="s">
        <v>8</v>
      </c>
      <c r="C52" s="63">
        <f>E52+K52</f>
        <v>3.1557784609283628</v>
      </c>
      <c r="D52" s="31" t="s">
        <v>15</v>
      </c>
      <c r="E52" s="264">
        <v>2.63</v>
      </c>
      <c r="F52" s="31" t="s">
        <v>15</v>
      </c>
      <c r="G52" s="254">
        <v>14767.398632972783</v>
      </c>
      <c r="H52" s="30" t="s">
        <v>25</v>
      </c>
      <c r="I52" s="30">
        <v>9.89</v>
      </c>
      <c r="J52" s="30" t="s">
        <v>27</v>
      </c>
      <c r="K52" s="116">
        <f>((G52/1000)*3.6*I52)/1000</f>
        <v>0.52577846092836311</v>
      </c>
      <c r="L52" s="31" t="s">
        <v>15</v>
      </c>
      <c r="M52" s="261" t="s">
        <v>205</v>
      </c>
    </row>
    <row r="53" spans="1:13" x14ac:dyDescent="0.2">
      <c r="A53" s="398"/>
      <c r="B53" s="103" t="s">
        <v>9</v>
      </c>
      <c r="C53" s="64">
        <f>E53+K53</f>
        <v>2.8767152816984773</v>
      </c>
      <c r="D53" s="45" t="s">
        <v>15</v>
      </c>
      <c r="E53" s="266">
        <v>2.33</v>
      </c>
      <c r="F53" s="45" t="s">
        <v>15</v>
      </c>
      <c r="G53" s="255">
        <v>16873.928447483868</v>
      </c>
      <c r="H53" s="44" t="s">
        <v>25</v>
      </c>
      <c r="I53" s="44">
        <v>9</v>
      </c>
      <c r="J53" s="44" t="s">
        <v>27</v>
      </c>
      <c r="K53" s="256">
        <f>((G53/1000)*3.6*I53)/1000</f>
        <v>0.54671528169847727</v>
      </c>
      <c r="L53" s="45" t="s">
        <v>15</v>
      </c>
      <c r="M53" s="257" t="s">
        <v>206</v>
      </c>
    </row>
    <row r="54" spans="1:13" s="11" customFormat="1" x14ac:dyDescent="0.2">
      <c r="A54" s="84"/>
      <c r="B54" s="46"/>
      <c r="C54" s="46"/>
      <c r="D54" s="46"/>
      <c r="E54" s="47"/>
      <c r="F54" s="47"/>
      <c r="G54" s="16"/>
      <c r="H54" s="48"/>
      <c r="I54" s="16"/>
      <c r="J54" s="15"/>
      <c r="K54" s="16"/>
      <c r="L54" s="49"/>
    </row>
    <row r="55" spans="1:13" s="11" customFormat="1" x14ac:dyDescent="0.2">
      <c r="A55" s="84"/>
      <c r="B55" s="46"/>
      <c r="C55" s="46"/>
      <c r="D55" s="46"/>
      <c r="E55" s="47"/>
      <c r="F55" s="47"/>
      <c r="G55" s="16"/>
      <c r="H55" s="48"/>
      <c r="I55" s="16"/>
      <c r="J55" s="15"/>
      <c r="K55" s="16"/>
      <c r="L55" s="49"/>
    </row>
    <row r="56" spans="1:13" x14ac:dyDescent="0.2">
      <c r="A56" s="84"/>
    </row>
    <row r="57" spans="1:13" x14ac:dyDescent="0.2">
      <c r="A57" s="84"/>
    </row>
    <row r="58" spans="1:13" ht="12.75" customHeight="1" x14ac:dyDescent="0.2">
      <c r="A58" s="84"/>
      <c r="D58" s="325" t="s">
        <v>33</v>
      </c>
      <c r="E58" s="326"/>
      <c r="F58" s="326"/>
      <c r="G58" s="326"/>
      <c r="H58" s="326"/>
      <c r="I58" s="326"/>
      <c r="J58" s="326"/>
      <c r="K58" s="326"/>
      <c r="L58" s="327"/>
    </row>
    <row r="59" spans="1:13" ht="12.75" customHeight="1" x14ac:dyDescent="0.2">
      <c r="A59" s="84"/>
      <c r="D59" s="328"/>
      <c r="E59" s="329"/>
      <c r="F59" s="329"/>
      <c r="G59" s="329"/>
      <c r="H59" s="329"/>
      <c r="I59" s="329"/>
      <c r="J59" s="329"/>
      <c r="K59" s="329"/>
      <c r="L59" s="330"/>
    </row>
    <row r="60" spans="1:13" x14ac:dyDescent="0.2">
      <c r="A60" s="84"/>
      <c r="D60" s="384"/>
      <c r="E60" s="385"/>
      <c r="F60" s="385"/>
      <c r="G60" s="385"/>
      <c r="H60" s="385"/>
      <c r="I60" s="385"/>
      <c r="J60" s="385"/>
      <c r="K60" s="385"/>
      <c r="L60" s="174"/>
    </row>
    <row r="61" spans="1:13" x14ac:dyDescent="0.2">
      <c r="A61" s="84"/>
      <c r="D61" s="384"/>
      <c r="E61" s="385"/>
      <c r="F61" s="385"/>
      <c r="G61" s="385"/>
      <c r="H61" s="385"/>
      <c r="I61" s="385"/>
      <c r="J61" s="385"/>
      <c r="K61" s="385"/>
      <c r="L61" s="174"/>
    </row>
    <row r="62" spans="1:13" ht="20.25" customHeight="1" x14ac:dyDescent="0.3">
      <c r="A62" s="84"/>
      <c r="D62" s="20" t="s">
        <v>49</v>
      </c>
      <c r="E62" s="386" t="str">
        <f>""&amp;ROUND(G46/1000,2)&amp;" *10³"</f>
        <v>11,85 *10³</v>
      </c>
      <c r="F62" s="386"/>
      <c r="G62" s="386"/>
      <c r="H62" s="386"/>
      <c r="I62" s="386"/>
      <c r="J62" s="386"/>
      <c r="K62" s="386"/>
      <c r="L62" s="175"/>
    </row>
    <row r="63" spans="1:13" x14ac:dyDescent="0.2">
      <c r="A63" s="84"/>
      <c r="D63" s="18"/>
      <c r="E63" s="385"/>
      <c r="F63" s="385"/>
      <c r="G63" s="385"/>
      <c r="H63" s="385"/>
      <c r="I63" s="385"/>
      <c r="J63" s="385"/>
      <c r="K63" s="385"/>
      <c r="L63" s="19"/>
    </row>
    <row r="64" spans="1:13" x14ac:dyDescent="0.2">
      <c r="A64" s="84"/>
      <c r="D64" s="18"/>
      <c r="E64" s="385"/>
      <c r="F64" s="385"/>
      <c r="G64" s="385"/>
      <c r="H64" s="385"/>
      <c r="I64" s="385"/>
      <c r="J64" s="385"/>
      <c r="K64" s="385"/>
      <c r="L64" s="19"/>
    </row>
    <row r="65" spans="1:12" ht="20.25" customHeight="1" x14ac:dyDescent="0.4">
      <c r="A65" s="84"/>
      <c r="D65" s="20" t="s">
        <v>34</v>
      </c>
      <c r="E65" s="411" t="str">
        <f>""&amp;ROUND(G46/1000,2)&amp;" *10³                      "&amp;ROUND(G46/1000,2)&amp;""</f>
        <v>11,85 *10³                      11,85</v>
      </c>
      <c r="F65" s="411"/>
      <c r="G65" s="411"/>
      <c r="H65" s="411"/>
      <c r="I65" s="411"/>
      <c r="J65" s="411"/>
      <c r="K65" s="411"/>
      <c r="L65" s="19"/>
    </row>
    <row r="66" spans="1:12" ht="22.5" x14ac:dyDescent="0.4">
      <c r="A66" s="84"/>
      <c r="D66" s="20" t="s">
        <v>35</v>
      </c>
      <c r="E66" s="412"/>
      <c r="F66" s="412"/>
      <c r="G66" s="412"/>
      <c r="H66" s="412"/>
      <c r="I66" s="412"/>
      <c r="J66" s="412"/>
      <c r="K66" s="412"/>
      <c r="L66" s="19"/>
    </row>
    <row r="67" spans="1:12" x14ac:dyDescent="0.2">
      <c r="A67" s="84"/>
      <c r="D67" s="18"/>
      <c r="E67" s="385"/>
      <c r="F67" s="385"/>
      <c r="G67" s="385"/>
      <c r="H67" s="385"/>
      <c r="I67" s="385"/>
      <c r="J67" s="385"/>
      <c r="K67" s="385"/>
      <c r="L67" s="19"/>
    </row>
    <row r="68" spans="1:12" x14ac:dyDescent="0.2">
      <c r="A68" s="84"/>
      <c r="D68" s="20" t="s">
        <v>36</v>
      </c>
      <c r="E68" s="413" t="s">
        <v>38</v>
      </c>
      <c r="F68" s="413"/>
      <c r="G68" s="413"/>
      <c r="H68" s="413"/>
      <c r="I68" s="413"/>
      <c r="J68" s="413"/>
      <c r="K68" s="413"/>
      <c r="L68" s="19"/>
    </row>
    <row r="69" spans="1:12" x14ac:dyDescent="0.2">
      <c r="A69" s="84"/>
      <c r="D69" s="20" t="s">
        <v>37</v>
      </c>
      <c r="E69" s="385"/>
      <c r="F69" s="385"/>
      <c r="G69" s="385"/>
      <c r="H69" s="385"/>
      <c r="I69" s="385"/>
      <c r="J69" s="385"/>
      <c r="K69" s="385"/>
      <c r="L69" s="19"/>
    </row>
    <row r="70" spans="1:12" ht="20.25" x14ac:dyDescent="0.3">
      <c r="A70" s="5"/>
      <c r="D70" s="18"/>
      <c r="E70" s="386" t="str">
        <f>""&amp;ROUND(G46/1000,2)&amp;"      * 3,6                   "&amp;ROUND(G46/1000*3.6,2)&amp;""</f>
        <v>11,85      * 3,6                   42,67</v>
      </c>
      <c r="F70" s="386"/>
      <c r="G70" s="386"/>
      <c r="H70" s="386"/>
      <c r="I70" s="386"/>
      <c r="J70" s="386"/>
      <c r="K70" s="386"/>
      <c r="L70" s="19"/>
    </row>
    <row r="71" spans="1:12" x14ac:dyDescent="0.2">
      <c r="D71" s="18"/>
      <c r="E71" s="385"/>
      <c r="F71" s="385"/>
      <c r="G71" s="385"/>
      <c r="H71" s="385"/>
      <c r="I71" s="385"/>
      <c r="J71" s="385"/>
      <c r="K71" s="385"/>
      <c r="L71" s="19"/>
    </row>
    <row r="72" spans="1:12" x14ac:dyDescent="0.2">
      <c r="D72" s="18"/>
      <c r="E72" s="385"/>
      <c r="F72" s="385"/>
      <c r="G72" s="385"/>
      <c r="H72" s="385"/>
      <c r="I72" s="385"/>
      <c r="J72" s="385"/>
      <c r="K72" s="385"/>
      <c r="L72" s="19"/>
    </row>
    <row r="73" spans="1:12" x14ac:dyDescent="0.2">
      <c r="D73" s="18"/>
      <c r="E73" s="385"/>
      <c r="F73" s="385"/>
      <c r="G73" s="385"/>
      <c r="H73" s="385"/>
      <c r="I73" s="385"/>
      <c r="J73" s="385"/>
      <c r="K73" s="385"/>
      <c r="L73" s="19"/>
    </row>
    <row r="74" spans="1:12" x14ac:dyDescent="0.2">
      <c r="D74" s="20" t="s">
        <v>34</v>
      </c>
      <c r="E74" s="402" t="s">
        <v>40</v>
      </c>
      <c r="F74" s="402"/>
      <c r="G74" s="402"/>
      <c r="H74" s="402"/>
      <c r="I74" s="402"/>
      <c r="J74" s="402"/>
      <c r="K74" s="402"/>
      <c r="L74" s="19"/>
    </row>
    <row r="75" spans="1:12" x14ac:dyDescent="0.2">
      <c r="D75" s="20" t="s">
        <v>39</v>
      </c>
      <c r="E75" s="385"/>
      <c r="F75" s="385"/>
      <c r="G75" s="385"/>
      <c r="H75" s="385"/>
      <c r="I75" s="385"/>
      <c r="J75" s="385"/>
      <c r="K75" s="385"/>
      <c r="L75" s="19"/>
    </row>
    <row r="76" spans="1:12" ht="20.25" x14ac:dyDescent="0.3">
      <c r="D76" s="18"/>
      <c r="E76" s="386" t="str">
        <f>""&amp;ROUND(G46/1000*3.6,2)&amp;"        * "&amp;CONCATENATE(ROUND(I46,2),",00")&amp;"                   "&amp;ROUND(G46/1000*3.6,2)*I46&amp;"              "&amp;(ROUND(G46/1000*3.6*I46/1000,3)&amp;"")</f>
        <v>42,67        * 10,00                   426,7              0,427</v>
      </c>
      <c r="F76" s="386"/>
      <c r="G76" s="386"/>
      <c r="H76" s="386"/>
      <c r="I76" s="386"/>
      <c r="J76" s="386"/>
      <c r="K76" s="386"/>
      <c r="L76" s="19"/>
    </row>
    <row r="77" spans="1:12" x14ac:dyDescent="0.2">
      <c r="D77" s="18"/>
      <c r="E77" s="385"/>
      <c r="F77" s="385"/>
      <c r="G77" s="385"/>
      <c r="H77" s="385"/>
      <c r="I77" s="385"/>
      <c r="J77" s="385"/>
      <c r="K77" s="5"/>
      <c r="L77" s="19"/>
    </row>
    <row r="78" spans="1:12" x14ac:dyDescent="0.2">
      <c r="D78" s="7"/>
      <c r="E78" s="403"/>
      <c r="F78" s="403"/>
      <c r="G78" s="403"/>
      <c r="H78" s="403"/>
      <c r="I78" s="403"/>
      <c r="J78" s="403"/>
      <c r="K78" s="65"/>
      <c r="L78" s="8"/>
    </row>
    <row r="79" spans="1:12" x14ac:dyDescent="0.2">
      <c r="F79" s="5"/>
      <c r="G79" s="21"/>
      <c r="H79" s="21"/>
      <c r="I79" s="21"/>
      <c r="J79" s="2"/>
    </row>
    <row r="80" spans="1:12" x14ac:dyDescent="0.2">
      <c r="B80" s="3" t="s">
        <v>154</v>
      </c>
    </row>
    <row r="81" spans="2:13" x14ac:dyDescent="0.2">
      <c r="B81" s="3"/>
    </row>
    <row r="82" spans="2:13" ht="12.75" customHeight="1" x14ac:dyDescent="0.2">
      <c r="B82" s="54"/>
      <c r="C82" s="387" t="s">
        <v>77</v>
      </c>
      <c r="D82" s="388"/>
      <c r="E82" s="378" t="s">
        <v>22</v>
      </c>
      <c r="F82" s="379"/>
      <c r="G82" s="389" t="s">
        <v>24</v>
      </c>
      <c r="H82" s="390"/>
      <c r="I82" s="390"/>
      <c r="J82" s="390"/>
      <c r="K82" s="390"/>
      <c r="L82" s="391"/>
      <c r="M82" s="71"/>
    </row>
    <row r="83" spans="2:13" x14ac:dyDescent="0.2">
      <c r="B83" s="55"/>
      <c r="C83" s="392" t="s">
        <v>106</v>
      </c>
      <c r="D83" s="393"/>
      <c r="E83" s="380"/>
      <c r="F83" s="381"/>
      <c r="G83" s="392"/>
      <c r="H83" s="394"/>
      <c r="I83" s="394"/>
      <c r="J83" s="394"/>
      <c r="K83" s="394"/>
      <c r="L83" s="393"/>
      <c r="M83" s="72"/>
    </row>
    <row r="84" spans="2:13" ht="14.25" x14ac:dyDescent="0.2">
      <c r="B84" s="78"/>
      <c r="C84" s="58" t="s">
        <v>55</v>
      </c>
      <c r="D84" s="57" t="s">
        <v>2</v>
      </c>
      <c r="E84" s="56" t="s">
        <v>55</v>
      </c>
      <c r="F84" s="57" t="s">
        <v>2</v>
      </c>
      <c r="G84" s="56" t="s">
        <v>69</v>
      </c>
      <c r="H84" s="58" t="s">
        <v>2</v>
      </c>
      <c r="I84" s="58" t="s">
        <v>26</v>
      </c>
      <c r="J84" s="58"/>
      <c r="K84" s="58" t="s">
        <v>55</v>
      </c>
      <c r="L84" s="57" t="s">
        <v>2</v>
      </c>
      <c r="M84" s="86" t="s">
        <v>78</v>
      </c>
    </row>
    <row r="85" spans="2:13" x14ac:dyDescent="0.2">
      <c r="B85" s="95" t="s">
        <v>150</v>
      </c>
      <c r="C85" s="96">
        <v>0.52015041641153592</v>
      </c>
      <c r="D85" s="97" t="s">
        <v>20</v>
      </c>
      <c r="E85" s="382" t="s">
        <v>17</v>
      </c>
      <c r="F85" s="383"/>
      <c r="G85" s="98"/>
      <c r="H85" s="99"/>
      <c r="I85" s="74" t="s">
        <v>17</v>
      </c>
      <c r="J85" s="74"/>
      <c r="K85" s="73" t="s">
        <v>17</v>
      </c>
      <c r="L85" s="75"/>
      <c r="M85" s="136" t="s">
        <v>201</v>
      </c>
    </row>
    <row r="86" spans="2:13" x14ac:dyDescent="0.2">
      <c r="B86" s="176" t="s">
        <v>152</v>
      </c>
      <c r="C86" s="177">
        <v>0.70740882698852625</v>
      </c>
      <c r="D86" s="181" t="s">
        <v>20</v>
      </c>
      <c r="E86" s="374" t="s">
        <v>17</v>
      </c>
      <c r="F86" s="375"/>
      <c r="G86" s="178"/>
      <c r="H86" s="16"/>
      <c r="I86" s="180" t="s">
        <v>17</v>
      </c>
      <c r="J86" s="179"/>
      <c r="K86" s="180" t="s">
        <v>17</v>
      </c>
      <c r="L86" s="183"/>
      <c r="M86" s="182" t="s">
        <v>201</v>
      </c>
    </row>
    <row r="87" spans="2:13" x14ac:dyDescent="0.2">
      <c r="B87" s="79" t="s">
        <v>155</v>
      </c>
      <c r="C87" s="62"/>
      <c r="D87" s="42"/>
      <c r="E87" s="368"/>
      <c r="F87" s="369"/>
      <c r="G87" s="43"/>
      <c r="H87" s="38"/>
      <c r="I87" s="59" t="s">
        <v>17</v>
      </c>
      <c r="J87" s="59"/>
      <c r="K87" s="67" t="s">
        <v>17</v>
      </c>
      <c r="L87" s="76"/>
      <c r="M87" s="138"/>
    </row>
    <row r="88" spans="2:13" x14ac:dyDescent="0.2">
      <c r="B88" s="176" t="s">
        <v>153</v>
      </c>
      <c r="C88" s="177">
        <v>0.72968649445815292</v>
      </c>
      <c r="D88" s="181" t="s">
        <v>20</v>
      </c>
      <c r="E88" s="374" t="s">
        <v>17</v>
      </c>
      <c r="F88" s="375"/>
      <c r="G88" s="178"/>
      <c r="H88" s="16"/>
      <c r="I88" s="180" t="s">
        <v>17</v>
      </c>
      <c r="J88" s="179"/>
      <c r="K88" s="180" t="s">
        <v>17</v>
      </c>
      <c r="L88" s="183"/>
      <c r="M88" s="407" t="s">
        <v>201</v>
      </c>
    </row>
    <row r="89" spans="2:13" x14ac:dyDescent="0.2">
      <c r="B89" s="79" t="s">
        <v>104</v>
      </c>
      <c r="C89" s="62">
        <v>0.73977411968053775</v>
      </c>
      <c r="D89" s="42" t="s">
        <v>20</v>
      </c>
      <c r="E89" s="368" t="s">
        <v>17</v>
      </c>
      <c r="F89" s="369"/>
      <c r="G89" s="43"/>
      <c r="H89" s="38"/>
      <c r="I89" s="59" t="s">
        <v>17</v>
      </c>
      <c r="J89" s="59"/>
      <c r="K89" s="67" t="s">
        <v>17</v>
      </c>
      <c r="L89" s="76"/>
      <c r="M89" s="407"/>
    </row>
    <row r="90" spans="2:13" x14ac:dyDescent="0.2">
      <c r="B90" s="176" t="s">
        <v>105</v>
      </c>
      <c r="C90" s="177">
        <v>0.73977411968053775</v>
      </c>
      <c r="D90" s="181" t="s">
        <v>20</v>
      </c>
      <c r="E90" s="374" t="s">
        <v>17</v>
      </c>
      <c r="F90" s="375"/>
      <c r="G90" s="178"/>
      <c r="H90" s="16"/>
      <c r="I90" s="180" t="s">
        <v>17</v>
      </c>
      <c r="J90" s="179"/>
      <c r="K90" s="180" t="s">
        <v>17</v>
      </c>
      <c r="L90" s="183"/>
      <c r="M90" s="407"/>
    </row>
    <row r="91" spans="2:13" x14ac:dyDescent="0.2">
      <c r="B91" s="79" t="s">
        <v>84</v>
      </c>
      <c r="C91" s="62">
        <v>0.75490555751411514</v>
      </c>
      <c r="D91" s="42" t="s">
        <v>20</v>
      </c>
      <c r="E91" s="368" t="s">
        <v>17</v>
      </c>
      <c r="F91" s="369"/>
      <c r="G91" s="43"/>
      <c r="H91" s="38"/>
      <c r="I91" s="59" t="s">
        <v>17</v>
      </c>
      <c r="J91" s="59"/>
      <c r="K91" s="67" t="s">
        <v>17</v>
      </c>
      <c r="L91" s="76"/>
      <c r="M91" s="407"/>
    </row>
    <row r="92" spans="2:13" x14ac:dyDescent="0.2">
      <c r="B92" s="176" t="s">
        <v>85</v>
      </c>
      <c r="C92" s="177">
        <v>0.7599493701253075</v>
      </c>
      <c r="D92" s="181" t="s">
        <v>20</v>
      </c>
      <c r="E92" s="374" t="s">
        <v>17</v>
      </c>
      <c r="F92" s="375"/>
      <c r="G92" s="178"/>
      <c r="H92" s="16"/>
      <c r="I92" s="180" t="s">
        <v>17</v>
      </c>
      <c r="J92" s="179"/>
      <c r="K92" s="180" t="s">
        <v>17</v>
      </c>
      <c r="L92" s="183"/>
      <c r="M92" s="407"/>
    </row>
    <row r="93" spans="2:13" x14ac:dyDescent="0.2">
      <c r="B93" s="79" t="s">
        <v>89</v>
      </c>
      <c r="C93" s="62">
        <v>0.7599493701253075</v>
      </c>
      <c r="D93" s="42" t="s">
        <v>20</v>
      </c>
      <c r="E93" s="368" t="s">
        <v>17</v>
      </c>
      <c r="F93" s="369"/>
      <c r="G93" s="43"/>
      <c r="H93" s="38"/>
      <c r="I93" s="59" t="s">
        <v>17</v>
      </c>
      <c r="J93" s="59"/>
      <c r="K93" s="67" t="s">
        <v>17</v>
      </c>
      <c r="L93" s="76"/>
      <c r="M93" s="407"/>
    </row>
    <row r="94" spans="2:13" x14ac:dyDescent="0.2">
      <c r="B94" s="176" t="s">
        <v>86</v>
      </c>
      <c r="C94" s="177">
        <v>0.7599493701253075</v>
      </c>
      <c r="D94" s="181" t="s">
        <v>20</v>
      </c>
      <c r="E94" s="374" t="s">
        <v>17</v>
      </c>
      <c r="F94" s="375"/>
      <c r="G94" s="178"/>
      <c r="H94" s="16"/>
      <c r="I94" s="180" t="s">
        <v>17</v>
      </c>
      <c r="J94" s="179"/>
      <c r="K94" s="180" t="s">
        <v>17</v>
      </c>
      <c r="L94" s="183"/>
      <c r="M94" s="407"/>
    </row>
    <row r="95" spans="2:13" x14ac:dyDescent="0.2">
      <c r="B95" s="79" t="s">
        <v>90</v>
      </c>
      <c r="C95" s="62">
        <v>0.7599493701253075</v>
      </c>
      <c r="D95" s="42" t="s">
        <v>20</v>
      </c>
      <c r="E95" s="368" t="s">
        <v>17</v>
      </c>
      <c r="F95" s="369"/>
      <c r="G95" s="43"/>
      <c r="H95" s="38"/>
      <c r="I95" s="59" t="s">
        <v>17</v>
      </c>
      <c r="J95" s="59"/>
      <c r="K95" s="67" t="s">
        <v>17</v>
      </c>
      <c r="L95" s="76"/>
      <c r="M95" s="407"/>
    </row>
    <row r="96" spans="2:13" x14ac:dyDescent="0.2">
      <c r="B96" s="176" t="s">
        <v>87</v>
      </c>
      <c r="C96" s="177">
        <v>0.7599493701253075</v>
      </c>
      <c r="D96" s="181" t="s">
        <v>20</v>
      </c>
      <c r="E96" s="374" t="s">
        <v>17</v>
      </c>
      <c r="F96" s="375"/>
      <c r="G96" s="178"/>
      <c r="H96" s="16"/>
      <c r="I96" s="180" t="s">
        <v>17</v>
      </c>
      <c r="J96" s="179"/>
      <c r="K96" s="180" t="s">
        <v>17</v>
      </c>
      <c r="L96" s="183"/>
      <c r="M96" s="407"/>
    </row>
    <row r="97" spans="2:14" x14ac:dyDescent="0.2">
      <c r="B97" s="79" t="s">
        <v>88</v>
      </c>
      <c r="C97" s="62">
        <v>0.7599493701253075</v>
      </c>
      <c r="D97" s="42" t="s">
        <v>20</v>
      </c>
      <c r="E97" s="368" t="s">
        <v>17</v>
      </c>
      <c r="F97" s="369"/>
      <c r="G97" s="43"/>
      <c r="H97" s="38"/>
      <c r="I97" s="59" t="s">
        <v>17</v>
      </c>
      <c r="J97" s="59"/>
      <c r="K97" s="67" t="s">
        <v>17</v>
      </c>
      <c r="L97" s="76"/>
      <c r="M97" s="407"/>
    </row>
    <row r="98" spans="2:14" x14ac:dyDescent="0.2">
      <c r="B98" s="176" t="s">
        <v>96</v>
      </c>
      <c r="C98" s="177">
        <v>0.7599493701253075</v>
      </c>
      <c r="D98" s="181" t="s">
        <v>20</v>
      </c>
      <c r="E98" s="374" t="s">
        <v>17</v>
      </c>
      <c r="F98" s="375"/>
      <c r="G98" s="178"/>
      <c r="H98" s="16"/>
      <c r="I98" s="180" t="s">
        <v>17</v>
      </c>
      <c r="J98" s="179"/>
      <c r="K98" s="180" t="s">
        <v>17</v>
      </c>
      <c r="L98" s="183"/>
      <c r="M98" s="408"/>
    </row>
    <row r="99" spans="2:14" x14ac:dyDescent="0.2">
      <c r="B99" s="185"/>
      <c r="C99" s="186"/>
      <c r="D99" s="187"/>
      <c r="E99" s="376"/>
      <c r="F99" s="377"/>
      <c r="G99" s="188"/>
      <c r="H99" s="189"/>
      <c r="I99" s="190"/>
      <c r="J99" s="190"/>
      <c r="K99" s="191"/>
      <c r="L99" s="192"/>
      <c r="M99" s="193"/>
    </row>
    <row r="100" spans="2:14" x14ac:dyDescent="0.2">
      <c r="B100" s="80" t="s">
        <v>151</v>
      </c>
      <c r="C100" s="63">
        <v>0.29569936196642949</v>
      </c>
      <c r="D100" s="31" t="s">
        <v>20</v>
      </c>
      <c r="E100" s="372" t="s">
        <v>17</v>
      </c>
      <c r="F100" s="373"/>
      <c r="G100" s="81"/>
      <c r="H100" s="30"/>
      <c r="I100" s="82" t="s">
        <v>17</v>
      </c>
      <c r="J100" s="82"/>
      <c r="K100" s="83" t="s">
        <v>17</v>
      </c>
      <c r="L100" s="70"/>
      <c r="M100" s="137" t="s">
        <v>201</v>
      </c>
      <c r="N100" s="5"/>
    </row>
    <row r="101" spans="2:14" x14ac:dyDescent="0.2">
      <c r="B101" s="79" t="s">
        <v>158</v>
      </c>
      <c r="C101" s="62">
        <v>0.34264503599719071</v>
      </c>
      <c r="D101" s="42" t="s">
        <v>20</v>
      </c>
      <c r="E101" s="368" t="s">
        <v>17</v>
      </c>
      <c r="F101" s="369"/>
      <c r="G101" s="43"/>
      <c r="H101" s="38"/>
      <c r="I101" s="59" t="s">
        <v>17</v>
      </c>
      <c r="J101" s="59"/>
      <c r="K101" s="67" t="s">
        <v>17</v>
      </c>
      <c r="L101" s="76"/>
      <c r="M101" s="138" t="s">
        <v>201</v>
      </c>
      <c r="N101" s="5"/>
    </row>
    <row r="102" spans="2:14" x14ac:dyDescent="0.2">
      <c r="B102" s="80" t="s">
        <v>155</v>
      </c>
      <c r="C102" s="63"/>
      <c r="D102" s="31"/>
      <c r="E102" s="372"/>
      <c r="F102" s="373"/>
      <c r="G102" s="81"/>
      <c r="H102" s="30"/>
      <c r="I102" s="82" t="s">
        <v>17</v>
      </c>
      <c r="J102" s="82"/>
      <c r="K102" s="83" t="s">
        <v>17</v>
      </c>
      <c r="L102" s="70"/>
      <c r="M102" s="137"/>
      <c r="N102" s="5"/>
    </row>
    <row r="103" spans="2:14" x14ac:dyDescent="0.2">
      <c r="B103" s="79" t="s">
        <v>114</v>
      </c>
      <c r="C103" s="62">
        <v>0.30653110085647012</v>
      </c>
      <c r="D103" s="42" t="s">
        <v>20</v>
      </c>
      <c r="E103" s="368" t="s">
        <v>17</v>
      </c>
      <c r="F103" s="369"/>
      <c r="G103" s="43"/>
      <c r="H103" s="38"/>
      <c r="I103" s="59" t="s">
        <v>17</v>
      </c>
      <c r="J103" s="59"/>
      <c r="K103" s="67" t="s">
        <v>17</v>
      </c>
      <c r="L103" s="76"/>
      <c r="M103" s="409" t="s">
        <v>201</v>
      </c>
      <c r="N103" s="5"/>
    </row>
    <row r="104" spans="2:14" x14ac:dyDescent="0.2">
      <c r="B104" s="80" t="s">
        <v>107</v>
      </c>
      <c r="C104" s="63">
        <v>0.34104126583114475</v>
      </c>
      <c r="D104" s="31" t="s">
        <v>20</v>
      </c>
      <c r="E104" s="372" t="s">
        <v>17</v>
      </c>
      <c r="F104" s="373"/>
      <c r="G104" s="81"/>
      <c r="H104" s="30"/>
      <c r="I104" s="82" t="s">
        <v>17</v>
      </c>
      <c r="J104" s="82"/>
      <c r="K104" s="83" t="s">
        <v>17</v>
      </c>
      <c r="L104" s="70"/>
      <c r="M104" s="409"/>
      <c r="N104" s="5"/>
    </row>
    <row r="105" spans="2:14" x14ac:dyDescent="0.2">
      <c r="B105" s="79" t="s">
        <v>18</v>
      </c>
      <c r="C105" s="62">
        <v>0.34104126583114475</v>
      </c>
      <c r="D105" s="42" t="s">
        <v>20</v>
      </c>
      <c r="E105" s="368" t="s">
        <v>17</v>
      </c>
      <c r="F105" s="369"/>
      <c r="G105" s="43"/>
      <c r="H105" s="38"/>
      <c r="I105" s="59" t="s">
        <v>17</v>
      </c>
      <c r="J105" s="59"/>
      <c r="K105" s="67" t="s">
        <v>17</v>
      </c>
      <c r="L105" s="76"/>
      <c r="M105" s="409"/>
      <c r="N105" s="5"/>
    </row>
    <row r="106" spans="2:14" x14ac:dyDescent="0.2">
      <c r="B106" s="80" t="s">
        <v>108</v>
      </c>
      <c r="C106" s="63">
        <v>0.34133516425033661</v>
      </c>
      <c r="D106" s="31" t="s">
        <v>20</v>
      </c>
      <c r="E106" s="372" t="s">
        <v>17</v>
      </c>
      <c r="F106" s="373"/>
      <c r="G106" s="81"/>
      <c r="H106" s="30"/>
      <c r="I106" s="82" t="s">
        <v>17</v>
      </c>
      <c r="J106" s="82"/>
      <c r="K106" s="83" t="s">
        <v>17</v>
      </c>
      <c r="L106" s="70"/>
      <c r="M106" s="409"/>
      <c r="N106" s="5"/>
    </row>
    <row r="107" spans="2:14" x14ac:dyDescent="0.2">
      <c r="B107" s="79" t="s">
        <v>109</v>
      </c>
      <c r="C107" s="62">
        <v>0.30745029980910804</v>
      </c>
      <c r="D107" s="42" t="s">
        <v>20</v>
      </c>
      <c r="E107" s="368" t="s">
        <v>17</v>
      </c>
      <c r="F107" s="369"/>
      <c r="G107" s="43"/>
      <c r="H107" s="38"/>
      <c r="I107" s="59" t="s">
        <v>17</v>
      </c>
      <c r="J107" s="59"/>
      <c r="K107" s="67" t="s">
        <v>17</v>
      </c>
      <c r="L107" s="76"/>
      <c r="M107" s="409"/>
      <c r="N107" s="5"/>
    </row>
    <row r="108" spans="2:14" x14ac:dyDescent="0.2">
      <c r="B108" s="80" t="s">
        <v>95</v>
      </c>
      <c r="C108" s="63">
        <v>0.28974282328260997</v>
      </c>
      <c r="D108" s="31" t="s">
        <v>20</v>
      </c>
      <c r="E108" s="372" t="s">
        <v>17</v>
      </c>
      <c r="F108" s="373"/>
      <c r="G108" s="81"/>
      <c r="H108" s="30"/>
      <c r="I108" s="82" t="s">
        <v>17</v>
      </c>
      <c r="J108" s="82"/>
      <c r="K108" s="83" t="s">
        <v>17</v>
      </c>
      <c r="L108" s="70"/>
      <c r="M108" s="409"/>
      <c r="N108" s="5"/>
    </row>
    <row r="109" spans="2:14" x14ac:dyDescent="0.2">
      <c r="B109" s="79" t="s">
        <v>87</v>
      </c>
      <c r="C109" s="62">
        <v>0.28974282328260997</v>
      </c>
      <c r="D109" s="42" t="s">
        <v>20</v>
      </c>
      <c r="E109" s="368" t="s">
        <v>17</v>
      </c>
      <c r="F109" s="369"/>
      <c r="G109" s="43"/>
      <c r="H109" s="38"/>
      <c r="I109" s="59" t="s">
        <v>17</v>
      </c>
      <c r="J109" s="59"/>
      <c r="K109" s="67" t="s">
        <v>17</v>
      </c>
      <c r="L109" s="76"/>
      <c r="M109" s="409"/>
      <c r="N109" s="5"/>
    </row>
    <row r="110" spans="2:14" x14ac:dyDescent="0.2">
      <c r="B110" s="80" t="s">
        <v>88</v>
      </c>
      <c r="C110" s="63">
        <v>0.28974282328260997</v>
      </c>
      <c r="D110" s="31" t="s">
        <v>20</v>
      </c>
      <c r="E110" s="372" t="s">
        <v>17</v>
      </c>
      <c r="F110" s="373"/>
      <c r="G110" s="81"/>
      <c r="H110" s="30"/>
      <c r="I110" s="82" t="s">
        <v>17</v>
      </c>
      <c r="J110" s="82"/>
      <c r="K110" s="83" t="s">
        <v>17</v>
      </c>
      <c r="L110" s="70"/>
      <c r="M110" s="409"/>
      <c r="N110" s="5"/>
    </row>
    <row r="111" spans="2:14" x14ac:dyDescent="0.2">
      <c r="B111" s="79" t="s">
        <v>96</v>
      </c>
      <c r="C111" s="62">
        <v>0.34133516425033661</v>
      </c>
      <c r="D111" s="42" t="s">
        <v>20</v>
      </c>
      <c r="E111" s="368" t="s">
        <v>17</v>
      </c>
      <c r="F111" s="369"/>
      <c r="G111" s="43"/>
      <c r="H111" s="38"/>
      <c r="I111" s="59" t="s">
        <v>17</v>
      </c>
      <c r="J111" s="59"/>
      <c r="K111" s="67" t="s">
        <v>17</v>
      </c>
      <c r="L111" s="76"/>
      <c r="M111" s="409"/>
      <c r="N111" s="5"/>
    </row>
    <row r="112" spans="2:14" x14ac:dyDescent="0.2">
      <c r="B112" s="80" t="s">
        <v>97</v>
      </c>
      <c r="C112" s="63">
        <v>0.29308437188970948</v>
      </c>
      <c r="D112" s="31" t="s">
        <v>20</v>
      </c>
      <c r="E112" s="372" t="s">
        <v>17</v>
      </c>
      <c r="F112" s="373"/>
      <c r="G112" s="81"/>
      <c r="H112" s="30"/>
      <c r="I112" s="82" t="s">
        <v>17</v>
      </c>
      <c r="J112" s="82"/>
      <c r="K112" s="83" t="s">
        <v>17</v>
      </c>
      <c r="L112" s="70"/>
      <c r="M112" s="409"/>
      <c r="N112" s="5"/>
    </row>
    <row r="113" spans="2:14" x14ac:dyDescent="0.2">
      <c r="B113" s="79" t="s">
        <v>98</v>
      </c>
      <c r="C113" s="62">
        <v>0.29920793079408758</v>
      </c>
      <c r="D113" s="42" t="s">
        <v>20</v>
      </c>
      <c r="E113" s="368" t="s">
        <v>17</v>
      </c>
      <c r="F113" s="369"/>
      <c r="G113" s="43"/>
      <c r="H113" s="38"/>
      <c r="I113" s="59" t="s">
        <v>17</v>
      </c>
      <c r="J113" s="59"/>
      <c r="K113" s="67" t="s">
        <v>17</v>
      </c>
      <c r="L113" s="76"/>
      <c r="M113" s="409"/>
      <c r="N113" s="5"/>
    </row>
    <row r="114" spans="2:14" x14ac:dyDescent="0.2">
      <c r="B114" s="88" t="s">
        <v>99</v>
      </c>
      <c r="C114" s="89">
        <v>0.34133516425033661</v>
      </c>
      <c r="D114" s="90" t="s">
        <v>20</v>
      </c>
      <c r="E114" s="370" t="s">
        <v>17</v>
      </c>
      <c r="F114" s="371"/>
      <c r="G114" s="184"/>
      <c r="H114" s="92"/>
      <c r="I114" s="100" t="s">
        <v>17</v>
      </c>
      <c r="J114" s="100"/>
      <c r="K114" s="101" t="s">
        <v>17</v>
      </c>
      <c r="L114" s="102"/>
      <c r="M114" s="410"/>
      <c r="N114" s="5"/>
    </row>
    <row r="115" spans="2:14" x14ac:dyDescent="0.2">
      <c r="B115" s="5"/>
      <c r="C115" s="5"/>
      <c r="D115" s="5"/>
      <c r="E115" s="5"/>
      <c r="F115" s="5"/>
      <c r="G115" s="5"/>
      <c r="H115" s="5"/>
      <c r="I115" s="5"/>
      <c r="J115" s="5"/>
      <c r="K115" s="5"/>
      <c r="L115" s="5"/>
      <c r="M115" s="5"/>
      <c r="N115" s="5"/>
    </row>
    <row r="116" spans="2:14" x14ac:dyDescent="0.2">
      <c r="B116" s="5"/>
      <c r="C116" s="5"/>
      <c r="D116" s="5"/>
      <c r="E116" s="5"/>
      <c r="F116" s="5"/>
      <c r="G116" s="5"/>
      <c r="H116" s="5"/>
      <c r="I116" s="5"/>
      <c r="J116" s="5"/>
      <c r="K116" s="5"/>
      <c r="L116" s="5"/>
      <c r="M116" s="5"/>
      <c r="N116" s="5"/>
    </row>
    <row r="117" spans="2:14" x14ac:dyDescent="0.2">
      <c r="B117" s="439" t="s">
        <v>159</v>
      </c>
      <c r="C117" s="441" t="s">
        <v>172</v>
      </c>
      <c r="D117" s="5"/>
      <c r="E117" s="5"/>
      <c r="F117" s="5"/>
      <c r="G117" s="5"/>
      <c r="H117" s="5"/>
      <c r="I117" s="5"/>
      <c r="J117" s="5"/>
      <c r="K117" s="5"/>
      <c r="L117" s="5"/>
      <c r="M117" s="5"/>
      <c r="N117" s="5"/>
    </row>
    <row r="118" spans="2:14" x14ac:dyDescent="0.2">
      <c r="B118" s="439" t="s">
        <v>160</v>
      </c>
      <c r="C118" s="441" t="s">
        <v>173</v>
      </c>
      <c r="D118" s="5"/>
      <c r="E118" s="5"/>
      <c r="F118" s="5"/>
      <c r="G118" s="5"/>
      <c r="H118" s="5"/>
      <c r="I118" s="5"/>
      <c r="J118" s="5"/>
      <c r="K118" s="5"/>
      <c r="L118" s="5"/>
      <c r="M118" s="5"/>
      <c r="N118" s="5"/>
    </row>
    <row r="119" spans="2:14" x14ac:dyDescent="0.2">
      <c r="B119" s="440" t="s">
        <v>209</v>
      </c>
      <c r="C119" s="441" t="s">
        <v>210</v>
      </c>
    </row>
  </sheetData>
  <sheetProtection sheet="1" objects="1" scenarios="1"/>
  <mergeCells count="105">
    <mergeCell ref="M8:M24"/>
    <mergeCell ref="M27:M45"/>
    <mergeCell ref="M88:M98"/>
    <mergeCell ref="M103:M114"/>
    <mergeCell ref="E37:F37"/>
    <mergeCell ref="E76:K76"/>
    <mergeCell ref="A7:A24"/>
    <mergeCell ref="E8:F8"/>
    <mergeCell ref="E10:F10"/>
    <mergeCell ref="E9:F9"/>
    <mergeCell ref="E11:F11"/>
    <mergeCell ref="E12:F12"/>
    <mergeCell ref="E14:F14"/>
    <mergeCell ref="E15:F15"/>
    <mergeCell ref="E16:F16"/>
    <mergeCell ref="E17:F17"/>
    <mergeCell ref="E18:F18"/>
    <mergeCell ref="E19:F19"/>
    <mergeCell ref="E73:K73"/>
    <mergeCell ref="E65:K65"/>
    <mergeCell ref="E66:K66"/>
    <mergeCell ref="E67:K67"/>
    <mergeCell ref="E68:K68"/>
    <mergeCell ref="E69:K69"/>
    <mergeCell ref="E71:K71"/>
    <mergeCell ref="E72:K72"/>
    <mergeCell ref="A51:A53"/>
    <mergeCell ref="C4:D4"/>
    <mergeCell ref="C5:D5"/>
    <mergeCell ref="E32:F32"/>
    <mergeCell ref="B2:G2"/>
    <mergeCell ref="E28:F28"/>
    <mergeCell ref="E29:F29"/>
    <mergeCell ref="E30:F30"/>
    <mergeCell ref="E31:F31"/>
    <mergeCell ref="E23:F23"/>
    <mergeCell ref="E24:F24"/>
    <mergeCell ref="E25:F25"/>
    <mergeCell ref="E26:F26"/>
    <mergeCell ref="E27:F27"/>
    <mergeCell ref="G4:L4"/>
    <mergeCell ref="G5:L5"/>
    <mergeCell ref="E21:F21"/>
    <mergeCell ref="E22:F22"/>
    <mergeCell ref="E20:F20"/>
    <mergeCell ref="C82:D82"/>
    <mergeCell ref="G82:L82"/>
    <mergeCell ref="C83:D83"/>
    <mergeCell ref="G83:L83"/>
    <mergeCell ref="A26:A49"/>
    <mergeCell ref="E7:F7"/>
    <mergeCell ref="E35:F35"/>
    <mergeCell ref="E36:F36"/>
    <mergeCell ref="E34:F34"/>
    <mergeCell ref="E74:K74"/>
    <mergeCell ref="E75:K75"/>
    <mergeCell ref="E38:F38"/>
    <mergeCell ref="E39:F39"/>
    <mergeCell ref="E40:F40"/>
    <mergeCell ref="E41:F41"/>
    <mergeCell ref="E42:F42"/>
    <mergeCell ref="E43:F43"/>
    <mergeCell ref="E44:F44"/>
    <mergeCell ref="E45:F45"/>
    <mergeCell ref="D58:L59"/>
    <mergeCell ref="E77:J77"/>
    <mergeCell ref="E78:J78"/>
    <mergeCell ref="D60:K60"/>
    <mergeCell ref="E70:K70"/>
    <mergeCell ref="E98:F98"/>
    <mergeCell ref="E100:F100"/>
    <mergeCell ref="E101:F101"/>
    <mergeCell ref="E102:F102"/>
    <mergeCell ref="E99:F99"/>
    <mergeCell ref="E95:F95"/>
    <mergeCell ref="E97:F97"/>
    <mergeCell ref="E4:F5"/>
    <mergeCell ref="E82:F83"/>
    <mergeCell ref="E86:F86"/>
    <mergeCell ref="E88:F88"/>
    <mergeCell ref="E90:F90"/>
    <mergeCell ref="E92:F92"/>
    <mergeCell ref="E94:F94"/>
    <mergeCell ref="E96:F96"/>
    <mergeCell ref="E85:F85"/>
    <mergeCell ref="E87:F87"/>
    <mergeCell ref="E89:F89"/>
    <mergeCell ref="E91:F91"/>
    <mergeCell ref="E93:F93"/>
    <mergeCell ref="D61:K61"/>
    <mergeCell ref="E62:K62"/>
    <mergeCell ref="E63:K63"/>
    <mergeCell ref="E64:K64"/>
    <mergeCell ref="E113:F113"/>
    <mergeCell ref="E114:F114"/>
    <mergeCell ref="E108:F108"/>
    <mergeCell ref="E109:F109"/>
    <mergeCell ref="E110:F110"/>
    <mergeCell ref="E111:F111"/>
    <mergeCell ref="E112:F112"/>
    <mergeCell ref="E103:F103"/>
    <mergeCell ref="E104:F104"/>
    <mergeCell ref="E105:F105"/>
    <mergeCell ref="E106:F106"/>
    <mergeCell ref="E107:F107"/>
  </mergeCells>
  <phoneticPr fontId="3" type="noConversion"/>
  <hyperlinks>
    <hyperlink ref="M6" location="Quellenangabe!A1" display="Quelle"/>
    <hyperlink ref="M84" location="Quellenangabe!A1" display="Quelle"/>
  </hyperlinks>
  <pageMargins left="0.78740157499999996" right="0.78740157499999996" top="0.984251969" bottom="0.984251969" header="0.4921259845" footer="0.4921259845"/>
  <pageSetup paperSize="9" scale="7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O31"/>
  <sheetViews>
    <sheetView showGridLines="0" workbookViewId="0">
      <selection activeCell="A2" sqref="A2"/>
    </sheetView>
  </sheetViews>
  <sheetFormatPr baseColWidth="10" defaultRowHeight="12.75" x14ac:dyDescent="0.2"/>
  <cols>
    <col min="1" max="1" width="71.5703125" customWidth="1"/>
  </cols>
  <sheetData>
    <row r="2" spans="1:10" ht="15.75" x14ac:dyDescent="0.25">
      <c r="A2" s="24" t="s">
        <v>42</v>
      </c>
    </row>
    <row r="3" spans="1:10" ht="13.5" customHeight="1" x14ac:dyDescent="0.2">
      <c r="A3" s="22"/>
    </row>
    <row r="4" spans="1:10" ht="27.75" customHeight="1" x14ac:dyDescent="0.2">
      <c r="A4" s="414" t="s">
        <v>72</v>
      </c>
      <c r="B4" s="414"/>
      <c r="C4" s="414"/>
      <c r="D4" s="414"/>
      <c r="E4" s="414"/>
      <c r="F4" s="414"/>
      <c r="G4" s="414"/>
      <c r="H4" s="414"/>
      <c r="I4" s="414"/>
    </row>
    <row r="5" spans="1:10" x14ac:dyDescent="0.2">
      <c r="A5" s="22"/>
    </row>
    <row r="6" spans="1:10" ht="14.25" x14ac:dyDescent="0.25">
      <c r="A6" s="23" t="s">
        <v>56</v>
      </c>
    </row>
    <row r="7" spans="1:10" ht="30" customHeight="1" x14ac:dyDescent="0.2">
      <c r="A7" s="415" t="s">
        <v>57</v>
      </c>
      <c r="B7" s="415"/>
      <c r="C7" s="415"/>
      <c r="D7" s="415"/>
      <c r="E7" s="415"/>
      <c r="F7" s="415"/>
      <c r="G7" s="415"/>
      <c r="H7" s="415"/>
      <c r="I7" s="415"/>
    </row>
    <row r="8" spans="1:10" ht="43.5" customHeight="1" x14ac:dyDescent="0.2">
      <c r="A8" s="416" t="s">
        <v>73</v>
      </c>
      <c r="B8" s="416"/>
      <c r="C8" s="416"/>
      <c r="D8" s="416"/>
      <c r="E8" s="416"/>
      <c r="F8" s="416"/>
      <c r="G8" s="416"/>
      <c r="H8" s="416"/>
      <c r="I8" s="416"/>
    </row>
    <row r="10" spans="1:10" x14ac:dyDescent="0.2">
      <c r="A10" s="3" t="s">
        <v>41</v>
      </c>
    </row>
    <row r="11" spans="1:10" ht="39.75" customHeight="1" x14ac:dyDescent="0.2">
      <c r="A11" s="417" t="s">
        <v>74</v>
      </c>
      <c r="B11" s="417"/>
      <c r="C11" s="417"/>
      <c r="D11" s="417"/>
      <c r="E11" s="417"/>
      <c r="F11" s="417"/>
      <c r="G11" s="417"/>
      <c r="H11" s="417"/>
      <c r="I11" s="417"/>
    </row>
    <row r="12" spans="1:10" x14ac:dyDescent="0.2">
      <c r="A12" s="415" t="s">
        <v>58</v>
      </c>
      <c r="B12" s="415"/>
      <c r="C12" s="415"/>
      <c r="D12" s="415"/>
      <c r="E12" s="415"/>
      <c r="F12" s="415"/>
      <c r="G12" s="415"/>
      <c r="H12" s="415"/>
      <c r="I12" s="415"/>
    </row>
    <row r="13" spans="1:10" x14ac:dyDescent="0.2">
      <c r="A13" s="3"/>
    </row>
    <row r="14" spans="1:10" x14ac:dyDescent="0.2">
      <c r="A14" s="449" t="s">
        <v>174</v>
      </c>
      <c r="B14" s="448"/>
      <c r="C14" s="448"/>
      <c r="D14" s="448"/>
      <c r="E14" s="448"/>
      <c r="F14" s="448"/>
      <c r="G14" s="448"/>
      <c r="H14" s="448"/>
      <c r="I14" s="448"/>
    </row>
    <row r="15" spans="1:10" ht="40.5" customHeight="1" x14ac:dyDescent="0.2">
      <c r="A15" s="418" t="s">
        <v>175</v>
      </c>
      <c r="B15" s="418"/>
      <c r="C15" s="418"/>
      <c r="D15" s="418"/>
      <c r="E15" s="418"/>
      <c r="F15" s="418"/>
      <c r="G15" s="418"/>
      <c r="H15" s="418"/>
      <c r="I15" s="418"/>
      <c r="J15" s="22"/>
    </row>
    <row r="16" spans="1:10" ht="40.5" customHeight="1" x14ac:dyDescent="0.2">
      <c r="A16" s="418" t="s">
        <v>216</v>
      </c>
      <c r="B16" s="418"/>
      <c r="C16" s="418"/>
      <c r="D16" s="418"/>
      <c r="E16" s="418"/>
      <c r="F16" s="418"/>
      <c r="G16" s="418"/>
      <c r="H16" s="418"/>
      <c r="I16" s="418"/>
    </row>
    <row r="17" spans="1:15" ht="39.75" customHeight="1" x14ac:dyDescent="0.2">
      <c r="A17" s="418" t="s">
        <v>217</v>
      </c>
      <c r="B17" s="418"/>
      <c r="C17" s="418"/>
      <c r="D17" s="418"/>
      <c r="E17" s="418"/>
      <c r="F17" s="418"/>
      <c r="G17" s="418"/>
      <c r="H17" s="418"/>
      <c r="I17" s="418"/>
    </row>
    <row r="18" spans="1:15" ht="38.25" customHeight="1" x14ac:dyDescent="0.2">
      <c r="A18" s="418" t="s">
        <v>218</v>
      </c>
      <c r="B18" s="418"/>
      <c r="C18" s="418"/>
      <c r="D18" s="418"/>
      <c r="E18" s="418"/>
      <c r="F18" s="418"/>
      <c r="G18" s="418"/>
      <c r="H18" s="418"/>
      <c r="I18" s="418"/>
    </row>
    <row r="23" spans="1:15" x14ac:dyDescent="0.2">
      <c r="A23" s="195"/>
    </row>
    <row r="25" spans="1:15" x14ac:dyDescent="0.2">
      <c r="E25" s="5"/>
      <c r="F25" s="195"/>
    </row>
    <row r="26" spans="1:15" x14ac:dyDescent="0.2">
      <c r="E26" s="195"/>
      <c r="F26" s="195"/>
    </row>
    <row r="27" spans="1:15" x14ac:dyDescent="0.2">
      <c r="E27" s="16"/>
      <c r="F27" s="195"/>
    </row>
    <row r="31" spans="1:15" x14ac:dyDescent="0.2">
      <c r="A31" s="348"/>
      <c r="B31" s="348"/>
      <c r="C31" s="348"/>
      <c r="D31" s="348"/>
      <c r="E31" s="348"/>
      <c r="F31" s="348"/>
      <c r="G31" s="348"/>
      <c r="H31" s="348"/>
      <c r="I31" s="348"/>
      <c r="J31" s="348"/>
      <c r="K31" s="348"/>
      <c r="L31" s="348"/>
      <c r="M31" s="348"/>
      <c r="N31" s="348"/>
      <c r="O31" s="348"/>
    </row>
  </sheetData>
  <sheetProtection sheet="1" objects="1" scenarios="1"/>
  <mergeCells count="10">
    <mergeCell ref="A31:O31"/>
    <mergeCell ref="A15:I15"/>
    <mergeCell ref="A16:I16"/>
    <mergeCell ref="A17:I17"/>
    <mergeCell ref="A18:I18"/>
    <mergeCell ref="A4:I4"/>
    <mergeCell ref="A7:I7"/>
    <mergeCell ref="A8:I8"/>
    <mergeCell ref="A11:I11"/>
    <mergeCell ref="A12:I12"/>
  </mergeCells>
  <phoneticPr fontId="3" type="noConversion"/>
  <printOptions gridLines="1"/>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0"/>
  <sheetViews>
    <sheetView workbookViewId="0">
      <selection activeCell="A2" sqref="A2:F2"/>
    </sheetView>
  </sheetViews>
  <sheetFormatPr baseColWidth="10" defaultRowHeight="12.75" x14ac:dyDescent="0.2"/>
  <cols>
    <col min="1" max="1" width="16.28515625" style="219" customWidth="1"/>
    <col min="2" max="2" width="20.42578125" style="219" customWidth="1"/>
    <col min="3" max="3" width="15.7109375" style="219" customWidth="1"/>
    <col min="4" max="4" width="11.42578125" style="219"/>
    <col min="5" max="5" width="52.42578125" style="219" customWidth="1"/>
    <col min="6" max="6" width="17.7109375" style="219" customWidth="1"/>
    <col min="7" max="7" width="12.7109375" style="219" customWidth="1"/>
    <col min="8" max="8" width="22.85546875" style="219" customWidth="1"/>
    <col min="9" max="16384" width="11.42578125" style="219"/>
  </cols>
  <sheetData>
    <row r="2" spans="1:11" ht="15" x14ac:dyDescent="0.25">
      <c r="A2" s="419" t="s">
        <v>54</v>
      </c>
      <c r="B2" s="419"/>
      <c r="C2" s="419"/>
      <c r="D2" s="419"/>
      <c r="E2" s="419"/>
      <c r="F2" s="419"/>
    </row>
    <row r="3" spans="1:11" ht="15" x14ac:dyDescent="0.25">
      <c r="A3" s="218"/>
    </row>
    <row r="4" spans="1:11" x14ac:dyDescent="0.2">
      <c r="A4" s="30" t="s">
        <v>29</v>
      </c>
      <c r="H4" s="30"/>
      <c r="I4" s="30"/>
      <c r="J4" s="30"/>
    </row>
    <row r="5" spans="1:11" x14ac:dyDescent="0.2">
      <c r="H5" s="220"/>
      <c r="I5" s="221"/>
      <c r="J5" s="30"/>
      <c r="K5" s="221"/>
    </row>
    <row r="6" spans="1:11" x14ac:dyDescent="0.2">
      <c r="A6" s="420" t="s">
        <v>219</v>
      </c>
      <c r="B6" s="420"/>
      <c r="C6" s="420"/>
      <c r="D6" s="420"/>
      <c r="E6" s="420"/>
      <c r="F6" s="420"/>
      <c r="G6" s="456" t="s">
        <v>176</v>
      </c>
      <c r="H6" s="222"/>
      <c r="I6" s="30"/>
      <c r="J6" s="30"/>
    </row>
    <row r="7" spans="1:11" x14ac:dyDescent="0.2">
      <c r="A7" s="420" t="s">
        <v>220</v>
      </c>
      <c r="B7" s="420"/>
      <c r="C7" s="420"/>
      <c r="D7" s="420"/>
      <c r="E7" s="420"/>
      <c r="F7" s="420"/>
      <c r="G7" s="453" t="s">
        <v>221</v>
      </c>
      <c r="H7" s="223"/>
      <c r="I7" s="30"/>
      <c r="J7" s="30"/>
    </row>
    <row r="8" spans="1:11" x14ac:dyDescent="0.2">
      <c r="A8" s="420" t="s">
        <v>141</v>
      </c>
      <c r="B8" s="420"/>
      <c r="C8" s="420"/>
      <c r="D8" s="420"/>
      <c r="E8" s="420"/>
      <c r="F8" s="420"/>
      <c r="G8" s="453" t="s">
        <v>142</v>
      </c>
      <c r="H8" s="223"/>
      <c r="I8" s="30"/>
      <c r="J8" s="30"/>
    </row>
    <row r="9" spans="1:11" x14ac:dyDescent="0.2">
      <c r="A9" s="420" t="s">
        <v>223</v>
      </c>
      <c r="B9" s="420"/>
      <c r="C9" s="420"/>
      <c r="D9" s="420"/>
      <c r="E9" s="420"/>
      <c r="F9" s="420"/>
      <c r="G9" s="453" t="s">
        <v>186</v>
      </c>
    </row>
    <row r="10" spans="1:11" x14ac:dyDescent="0.2">
      <c r="A10" s="420" t="s">
        <v>224</v>
      </c>
      <c r="B10" s="420"/>
      <c r="C10" s="420"/>
      <c r="D10" s="420"/>
      <c r="E10" s="420"/>
      <c r="F10" s="420"/>
      <c r="G10" s="456" t="s">
        <v>145</v>
      </c>
    </row>
    <row r="11" spans="1:11" x14ac:dyDescent="0.2">
      <c r="A11" s="420" t="s">
        <v>225</v>
      </c>
      <c r="B11" s="420"/>
      <c r="C11" s="420"/>
      <c r="D11" s="420"/>
      <c r="E11" s="420"/>
      <c r="F11" s="420"/>
      <c r="G11" s="453" t="s">
        <v>144</v>
      </c>
    </row>
    <row r="12" spans="1:11" x14ac:dyDescent="0.2">
      <c r="A12" s="420" t="s">
        <v>226</v>
      </c>
      <c r="B12" s="420"/>
      <c r="C12" s="420"/>
      <c r="D12" s="420"/>
      <c r="E12" s="420"/>
      <c r="F12" s="420"/>
      <c r="G12" s="455" t="s">
        <v>187</v>
      </c>
      <c r="H12" s="224"/>
    </row>
    <row r="13" spans="1:11" x14ac:dyDescent="0.2">
      <c r="A13" s="420" t="s">
        <v>227</v>
      </c>
      <c r="B13" s="420"/>
      <c r="C13" s="420"/>
      <c r="D13" s="420"/>
      <c r="E13" s="420"/>
      <c r="F13" s="420"/>
      <c r="G13" s="453" t="s">
        <v>143</v>
      </c>
      <c r="H13" s="224"/>
    </row>
    <row r="14" spans="1:11" x14ac:dyDescent="0.2">
      <c r="A14" s="420" t="s">
        <v>228</v>
      </c>
      <c r="B14" s="420"/>
      <c r="C14" s="420"/>
      <c r="D14" s="420"/>
      <c r="E14" s="420"/>
      <c r="F14" s="420"/>
      <c r="G14" s="453" t="s">
        <v>143</v>
      </c>
      <c r="H14" s="224"/>
    </row>
    <row r="15" spans="1:11" x14ac:dyDescent="0.2">
      <c r="A15" s="420" t="s">
        <v>229</v>
      </c>
      <c r="B15" s="420"/>
      <c r="C15" s="420"/>
      <c r="D15" s="420"/>
      <c r="E15" s="420"/>
      <c r="F15" s="420"/>
      <c r="G15" s="453" t="s">
        <v>143</v>
      </c>
    </row>
    <row r="16" spans="1:11" x14ac:dyDescent="0.2">
      <c r="A16" s="420" t="s">
        <v>230</v>
      </c>
      <c r="B16" s="420"/>
      <c r="C16" s="420"/>
      <c r="D16" s="420"/>
      <c r="E16" s="420"/>
      <c r="F16" s="420"/>
      <c r="G16" s="457" t="s">
        <v>170</v>
      </c>
    </row>
    <row r="17" spans="1:7" x14ac:dyDescent="0.2">
      <c r="A17" s="420" t="s">
        <v>231</v>
      </c>
      <c r="B17" s="420"/>
      <c r="C17" s="420"/>
      <c r="D17" s="420"/>
      <c r="E17" s="420"/>
      <c r="F17" s="420"/>
      <c r="G17" s="455" t="s">
        <v>195</v>
      </c>
    </row>
    <row r="18" spans="1:7" s="451" customFormat="1" x14ac:dyDescent="0.2">
      <c r="A18" s="420" t="s">
        <v>232</v>
      </c>
      <c r="B18" s="420"/>
      <c r="C18" s="420"/>
      <c r="D18" s="420"/>
      <c r="E18" s="420"/>
      <c r="F18" s="420"/>
      <c r="G18" s="456" t="s">
        <v>222</v>
      </c>
    </row>
    <row r="19" spans="1:7" s="451" customFormat="1" x14ac:dyDescent="0.2">
      <c r="A19" s="420" t="s">
        <v>233</v>
      </c>
      <c r="B19" s="420"/>
      <c r="C19" s="420"/>
      <c r="D19" s="420"/>
      <c r="E19" s="420"/>
      <c r="F19" s="420"/>
      <c r="G19" s="455" t="s">
        <v>199</v>
      </c>
    </row>
    <row r="20" spans="1:7" s="451" customFormat="1" x14ac:dyDescent="0.2">
      <c r="A20" s="458"/>
      <c r="B20" s="458"/>
      <c r="C20" s="458"/>
      <c r="D20" s="458"/>
      <c r="E20" s="458"/>
      <c r="F20" s="458"/>
      <c r="G20" s="456"/>
    </row>
    <row r="21" spans="1:7" s="451" customFormat="1" x14ac:dyDescent="0.2">
      <c r="A21" s="458"/>
      <c r="B21" s="458"/>
      <c r="C21" s="458"/>
      <c r="D21" s="458"/>
      <c r="E21" s="458"/>
      <c r="F21" s="458"/>
      <c r="G21" s="456"/>
    </row>
    <row r="22" spans="1:7" x14ac:dyDescent="0.2">
      <c r="A22" s="226"/>
      <c r="G22" s="225"/>
    </row>
    <row r="24" spans="1:7" ht="15" x14ac:dyDescent="0.25">
      <c r="A24" s="218" t="s">
        <v>46</v>
      </c>
    </row>
    <row r="25" spans="1:7" x14ac:dyDescent="0.2">
      <c r="A25" s="420" t="s">
        <v>47</v>
      </c>
      <c r="B25" s="420"/>
      <c r="C25" s="420"/>
      <c r="D25" s="420"/>
      <c r="E25" s="420"/>
      <c r="F25" s="420"/>
    </row>
    <row r="26" spans="1:7" x14ac:dyDescent="0.2">
      <c r="A26" s="420" t="s">
        <v>76</v>
      </c>
      <c r="B26" s="420"/>
      <c r="C26" s="420"/>
      <c r="D26" s="420"/>
      <c r="E26" s="420"/>
      <c r="F26" s="420"/>
    </row>
    <row r="29" spans="1:7" ht="15.75" x14ac:dyDescent="0.25">
      <c r="B29" s="227"/>
    </row>
    <row r="31" spans="1:7" ht="15" x14ac:dyDescent="0.25">
      <c r="A31" s="228" t="s">
        <v>59</v>
      </c>
      <c r="B31" s="229"/>
      <c r="C31" s="229"/>
      <c r="D31" s="229"/>
      <c r="E31" s="229"/>
    </row>
    <row r="32" spans="1:7" x14ac:dyDescent="0.2">
      <c r="A32" s="230" t="s">
        <v>171</v>
      </c>
      <c r="B32" s="229"/>
      <c r="C32" s="229"/>
      <c r="D32" s="229"/>
      <c r="E32" s="229"/>
    </row>
    <row r="33" spans="1:8" x14ac:dyDescent="0.2">
      <c r="A33" s="229"/>
      <c r="B33" s="229"/>
      <c r="C33" s="229"/>
      <c r="D33" s="229"/>
      <c r="E33" s="229"/>
    </row>
    <row r="34" spans="1:8" x14ac:dyDescent="0.2">
      <c r="A34" s="229"/>
      <c r="B34" s="229"/>
      <c r="C34" s="229"/>
      <c r="D34" s="229"/>
      <c r="E34" s="229"/>
    </row>
    <row r="35" spans="1:8" x14ac:dyDescent="0.2">
      <c r="A35" s="420"/>
      <c r="B35" s="420"/>
      <c r="C35" s="420"/>
      <c r="D35" s="420"/>
      <c r="E35" s="420"/>
      <c r="F35" s="420"/>
      <c r="G35" s="456"/>
      <c r="H35" s="452"/>
    </row>
    <row r="36" spans="1:8" x14ac:dyDescent="0.2">
      <c r="A36" s="420"/>
      <c r="B36" s="420"/>
      <c r="C36" s="420"/>
      <c r="D36" s="420"/>
      <c r="E36" s="420"/>
      <c r="F36" s="420"/>
      <c r="G36" s="453"/>
      <c r="H36" s="452"/>
    </row>
    <row r="37" spans="1:8" x14ac:dyDescent="0.2">
      <c r="A37" s="420"/>
      <c r="B37" s="420"/>
      <c r="C37" s="420"/>
      <c r="D37" s="420"/>
      <c r="E37" s="420"/>
      <c r="F37" s="420"/>
      <c r="G37" s="453"/>
      <c r="H37" s="450"/>
    </row>
    <row r="38" spans="1:8" x14ac:dyDescent="0.2">
      <c r="A38" s="420"/>
      <c r="B38" s="420"/>
      <c r="C38" s="420"/>
      <c r="D38" s="420"/>
      <c r="E38" s="420"/>
      <c r="F38" s="420"/>
      <c r="G38" s="456"/>
      <c r="H38" s="450"/>
    </row>
    <row r="39" spans="1:8" x14ac:dyDescent="0.2">
      <c r="A39" s="420"/>
      <c r="B39" s="420"/>
      <c r="C39" s="420"/>
      <c r="D39" s="420"/>
      <c r="E39" s="420"/>
      <c r="F39" s="420"/>
      <c r="G39" s="453"/>
      <c r="H39" s="454"/>
    </row>
    <row r="40" spans="1:8" x14ac:dyDescent="0.2">
      <c r="A40" s="420"/>
      <c r="B40" s="420"/>
      <c r="C40" s="420"/>
      <c r="D40" s="420"/>
      <c r="E40" s="420"/>
      <c r="F40" s="420"/>
      <c r="G40" s="456"/>
      <c r="H40" s="450"/>
    </row>
    <row r="41" spans="1:8" x14ac:dyDescent="0.2">
      <c r="A41" s="420"/>
      <c r="B41" s="420"/>
      <c r="C41" s="420"/>
      <c r="D41" s="420"/>
      <c r="E41" s="420"/>
      <c r="F41" s="420"/>
      <c r="G41" s="453"/>
      <c r="H41" s="450"/>
    </row>
    <row r="42" spans="1:8" x14ac:dyDescent="0.2">
      <c r="A42" s="420"/>
      <c r="B42" s="420"/>
      <c r="C42" s="420"/>
      <c r="D42" s="420"/>
      <c r="E42" s="420"/>
      <c r="F42" s="420"/>
      <c r="G42" s="455"/>
      <c r="H42" s="450"/>
    </row>
    <row r="43" spans="1:8" x14ac:dyDescent="0.2">
      <c r="A43" s="420"/>
      <c r="B43" s="420"/>
      <c r="C43" s="420"/>
      <c r="D43" s="420"/>
      <c r="E43" s="420"/>
      <c r="F43" s="420"/>
      <c r="G43" s="453"/>
      <c r="H43" s="450"/>
    </row>
    <row r="44" spans="1:8" x14ac:dyDescent="0.2">
      <c r="A44" s="420"/>
      <c r="B44" s="420"/>
      <c r="C44" s="420"/>
      <c r="D44" s="420"/>
      <c r="E44" s="420"/>
      <c r="F44" s="420"/>
      <c r="G44" s="453"/>
      <c r="H44" s="450"/>
    </row>
    <row r="45" spans="1:8" x14ac:dyDescent="0.2">
      <c r="A45" s="420"/>
      <c r="B45" s="420"/>
      <c r="C45" s="420"/>
      <c r="D45" s="420"/>
      <c r="E45" s="420"/>
      <c r="F45" s="420"/>
      <c r="G45" s="453"/>
      <c r="H45" s="450"/>
    </row>
    <row r="46" spans="1:8" x14ac:dyDescent="0.2">
      <c r="A46" s="420"/>
      <c r="B46" s="420"/>
      <c r="C46" s="420"/>
      <c r="D46" s="420"/>
      <c r="E46" s="420"/>
      <c r="F46" s="420"/>
      <c r="G46" s="457"/>
      <c r="H46" s="455"/>
    </row>
    <row r="47" spans="1:8" x14ac:dyDescent="0.2">
      <c r="A47" s="420"/>
      <c r="B47" s="420"/>
      <c r="C47" s="420"/>
      <c r="D47" s="420"/>
      <c r="E47" s="420"/>
      <c r="F47" s="420"/>
      <c r="G47" s="455"/>
      <c r="H47" s="450"/>
    </row>
    <row r="48" spans="1:8" x14ac:dyDescent="0.2">
      <c r="A48" s="420"/>
      <c r="B48" s="420"/>
      <c r="C48" s="420"/>
      <c r="D48" s="420"/>
      <c r="E48" s="420"/>
      <c r="F48" s="420"/>
      <c r="G48" s="456"/>
      <c r="H48" s="450"/>
    </row>
    <row r="49" spans="1:8" x14ac:dyDescent="0.2">
      <c r="A49" s="420"/>
      <c r="B49" s="420"/>
      <c r="C49" s="420"/>
      <c r="D49" s="420"/>
      <c r="E49" s="420"/>
      <c r="F49" s="420"/>
      <c r="G49" s="453"/>
      <c r="H49" s="450"/>
    </row>
    <row r="50" spans="1:8" x14ac:dyDescent="0.2">
      <c r="A50" s="420"/>
      <c r="B50" s="420"/>
      <c r="C50" s="420"/>
      <c r="D50" s="420"/>
      <c r="E50" s="420"/>
      <c r="F50" s="420"/>
      <c r="G50" s="455"/>
      <c r="H50" s="455"/>
    </row>
  </sheetData>
  <sheetProtection sheet="1" objects="1" scenarios="1"/>
  <mergeCells count="33">
    <mergeCell ref="A36:F36"/>
    <mergeCell ref="A40:F40"/>
    <mergeCell ref="A37:F37"/>
    <mergeCell ref="A35:F35"/>
    <mergeCell ref="A18:F18"/>
    <mergeCell ref="A19:F19"/>
    <mergeCell ref="A50:F50"/>
    <mergeCell ref="A47:F47"/>
    <mergeCell ref="A48:F48"/>
    <mergeCell ref="A38:F38"/>
    <mergeCell ref="A49:F49"/>
    <mergeCell ref="A39:F39"/>
    <mergeCell ref="A42:F42"/>
    <mergeCell ref="A46:F46"/>
    <mergeCell ref="A41:F41"/>
    <mergeCell ref="A43:F43"/>
    <mergeCell ref="A44:F44"/>
    <mergeCell ref="A45:F45"/>
    <mergeCell ref="A2:F2"/>
    <mergeCell ref="A7:F7"/>
    <mergeCell ref="A16:F16"/>
    <mergeCell ref="A25:F25"/>
    <mergeCell ref="A26:F26"/>
    <mergeCell ref="A6:F6"/>
    <mergeCell ref="A15:F15"/>
    <mergeCell ref="A12:F12"/>
    <mergeCell ref="A11:F11"/>
    <mergeCell ref="A8:F8"/>
    <mergeCell ref="A9:F9"/>
    <mergeCell ref="A10:F10"/>
    <mergeCell ref="A13:F13"/>
    <mergeCell ref="A14:F14"/>
    <mergeCell ref="A17:F17"/>
  </mergeCells>
  <hyperlinks>
    <hyperlink ref="G12" r:id="rId1"/>
    <hyperlink ref="G10" r:id="rId2" display="IINAS (Internationales Institut für Nachhaltigkeitsanalysen und -strategien): Ergebnissen aus der GEMIS-Datenbank  (Version 4.94)"/>
    <hyperlink ref="G9" r:id="rId3"/>
    <hyperlink ref="G8" r:id="rId4" display="Destatis"/>
    <hyperlink ref="G13" r:id="rId5"/>
    <hyperlink ref="G11" r:id="rId6" display="IER"/>
    <hyperlink ref="G14" r:id="rId7"/>
    <hyperlink ref="G15" r:id="rId8"/>
    <hyperlink ref="G7" r:id="rId9" display="atmosfair,2016"/>
    <hyperlink ref="G6" r:id="rId10"/>
    <hyperlink ref="G17" r:id="rId11"/>
    <hyperlink ref="G19" r:id="rId12"/>
    <hyperlink ref="G18" r:id="rId13"/>
  </hyperlinks>
  <pageMargins left="0.7" right="0.7" top="0.78740157499999996" bottom="0.78740157499999996" header="0.3" footer="0.3"/>
  <pageSetup paperSize="9" orientation="portrait"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J13"/>
  <sheetViews>
    <sheetView workbookViewId="0"/>
  </sheetViews>
  <sheetFormatPr baseColWidth="10" defaultRowHeight="12.75" x14ac:dyDescent="0.2"/>
  <cols>
    <col min="5" max="5" width="28.5703125" customWidth="1"/>
    <col min="6" max="6" width="86.7109375" customWidth="1"/>
    <col min="7" max="7" width="22.85546875" customWidth="1"/>
  </cols>
  <sheetData>
    <row r="1" spans="1:10" x14ac:dyDescent="0.2">
      <c r="A1" s="6" t="s">
        <v>54</v>
      </c>
    </row>
    <row r="2" spans="1:10" x14ac:dyDescent="0.2">
      <c r="A2" s="5" t="s">
        <v>29</v>
      </c>
      <c r="B2" s="5"/>
      <c r="C2" s="5"/>
      <c r="D2" s="5"/>
      <c r="E2" s="5"/>
      <c r="F2" s="5"/>
      <c r="G2" s="5"/>
      <c r="H2" s="5"/>
      <c r="I2" s="5"/>
    </row>
    <row r="3" spans="1:10" x14ac:dyDescent="0.2">
      <c r="A3" s="421" t="s">
        <v>64</v>
      </c>
      <c r="B3" s="421"/>
      <c r="C3" s="421"/>
      <c r="D3" s="421"/>
      <c r="E3" s="421"/>
      <c r="F3" s="27" t="s">
        <v>60</v>
      </c>
      <c r="G3" s="12"/>
      <c r="H3" s="14"/>
      <c r="I3" s="5"/>
      <c r="J3" s="14"/>
    </row>
    <row r="4" spans="1:10" ht="25.5" x14ac:dyDescent="0.2">
      <c r="A4" s="421" t="s">
        <v>65</v>
      </c>
      <c r="B4" s="421"/>
      <c r="C4" s="421"/>
      <c r="D4" s="421"/>
      <c r="E4" s="421"/>
      <c r="F4" s="26" t="s">
        <v>68</v>
      </c>
      <c r="G4" s="29" t="s">
        <v>67</v>
      </c>
      <c r="H4" s="5"/>
      <c r="I4" s="5"/>
    </row>
    <row r="5" spans="1:10" x14ac:dyDescent="0.2">
      <c r="A5" s="421" t="s">
        <v>66</v>
      </c>
      <c r="B5" s="421"/>
      <c r="C5" s="421"/>
      <c r="D5" s="421"/>
      <c r="E5" s="421"/>
      <c r="F5" s="25" t="s">
        <v>61</v>
      </c>
      <c r="G5" s="13"/>
      <c r="H5" s="5"/>
      <c r="I5" s="5"/>
    </row>
    <row r="7" spans="1:10" x14ac:dyDescent="0.2">
      <c r="A7" s="6" t="s">
        <v>46</v>
      </c>
    </row>
    <row r="8" spans="1:10" x14ac:dyDescent="0.2">
      <c r="A8" t="s">
        <v>47</v>
      </c>
    </row>
    <row r="9" spans="1:10" x14ac:dyDescent="0.2">
      <c r="A9" t="s">
        <v>48</v>
      </c>
    </row>
    <row r="12" spans="1:10" x14ac:dyDescent="0.2">
      <c r="A12" s="6" t="s">
        <v>59</v>
      </c>
    </row>
    <row r="13" spans="1:10" x14ac:dyDescent="0.2">
      <c r="A13" s="422">
        <v>41579</v>
      </c>
      <c r="B13" s="423"/>
      <c r="C13" s="423"/>
      <c r="D13" s="423"/>
      <c r="E13" s="423"/>
    </row>
  </sheetData>
  <mergeCells count="4">
    <mergeCell ref="A3:E3"/>
    <mergeCell ref="A4:E4"/>
    <mergeCell ref="A5:E5"/>
    <mergeCell ref="A13:E13"/>
  </mergeCells>
  <phoneticPr fontId="3" type="noConversion"/>
  <hyperlinks>
    <hyperlink ref="F3" r:id="rId1"/>
    <hyperlink ref="F4" r:id="rId2" location="results" display="Zu den Ergebnissen aus der GEMIS-Datenbank "/>
    <hyperlink ref="F5" r:id="rId3"/>
  </hyperlinks>
  <pageMargins left="0.78740157499999996" right="0.78740157499999996" top="0.984251969" bottom="0.984251969" header="0.4921259845" footer="0.4921259845"/>
  <pageSetup paperSize="9" orientation="portrait" r:id="rId4"/>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CO2-Emissionen</vt:lpstr>
      <vt:lpstr>Details der Berechnung</vt:lpstr>
      <vt:lpstr>Ermittlung Emissionsfaktoren</vt:lpstr>
      <vt:lpstr>Erläuterungen</vt:lpstr>
      <vt:lpstr>Quellenangabe</vt:lpstr>
      <vt:lpstr>Quellen</vt:lpstr>
    </vt:vector>
  </TitlesOfParts>
  <Company>BSTMUGV Benutzerservice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Rothe</dc:creator>
  <cp:lastModifiedBy>Genius Wolf</cp:lastModifiedBy>
  <cp:lastPrinted>2013-10-30T15:53:12Z</cp:lastPrinted>
  <dcterms:created xsi:type="dcterms:W3CDTF">2007-03-26T13:51:15Z</dcterms:created>
  <dcterms:modified xsi:type="dcterms:W3CDTF">2016-09-21T08:06:51Z</dcterms:modified>
</cp:coreProperties>
</file>