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drawings/drawing2.xml" ContentType="application/vnd.openxmlformats-officedocument.drawing+xml"/>
  <Override PartName="/xl/comments4.xml" ContentType="application/vnd.openxmlformats-officedocument.spreadsheetml.comments+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drawings/drawing3.xml" ContentType="application/vnd.openxmlformats-officedocument.drawing+xml"/>
  <Override PartName="/xl/comments5.xml" ContentType="application/vnd.openxmlformats-officedocument.spreadsheetml.comments+xml"/>
  <Override PartName="/xl/charts/chart12.xml" ContentType="application/vnd.openxmlformats-officedocument.drawingml.chart+xml"/>
  <Override PartName="/xl/charts/chart13.xml" ContentType="application/vnd.openxmlformats-officedocument.drawingml.chart+xml"/>
  <Override PartName="/xl/drawings/drawing4.xml" ContentType="application/vnd.openxmlformats-officedocument.drawing+xml"/>
  <Override PartName="/xl/comments6.xml" ContentType="application/vnd.openxmlformats-officedocument.spreadsheetml.comments+xml"/>
  <Override PartName="/xl/charts/chart14.xml" ContentType="application/vnd.openxmlformats-officedocument.drawingml.chart+xml"/>
  <Override PartName="/xl/drawings/drawing5.xml" ContentType="application/vnd.openxmlformats-officedocument.drawing+xml"/>
  <Override PartName="/xl/comments7.xml" ContentType="application/vnd.openxmlformats-officedocument.spreadsheetml.comments+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omments8.xml" ContentType="application/vnd.openxmlformats-officedocument.spreadsheetml.comments+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omments9.xml" ContentType="application/vnd.openxmlformats-officedocument.spreadsheetml.comments+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drawings/drawing8.xml" ContentType="application/vnd.openxmlformats-officedocument.drawing+xml"/>
  <Override PartName="/xl/comments10.xml" ContentType="application/vnd.openxmlformats-officedocument.spreadsheetml.comments+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drawings/drawing9.xml" ContentType="application/vnd.openxmlformats-officedocument.drawing+xml"/>
  <Override PartName="/xl/comments11.xml" ContentType="application/vnd.openxmlformats-officedocument.spreadsheetml.comments+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drawings/drawing10.xml" ContentType="application/vnd.openxmlformats-officedocument.drawing+xml"/>
  <Override PartName="/xl/comments12.xml" ContentType="application/vnd.openxmlformats-officedocument.spreadsheetml.comments+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0" windowWidth="23265" windowHeight="13185" tabRatio="898"/>
  </bookViews>
  <sheets>
    <sheet name="Inhaltsverzeichnis" sheetId="49" r:id="rId1"/>
    <sheet name="1. Stammdaten" sheetId="31" r:id="rId2"/>
    <sheet name="2.a Energieinput und Emissionen" sheetId="1" r:id="rId3"/>
    <sheet name="2.b THG-Emissionen manuell" sheetId="45" r:id="rId4"/>
    <sheet name="3. Roh-, Hilfs-, Betriebsstoffe" sheetId="36" r:id="rId5"/>
    <sheet name="4. Kältemittelemissionen" sheetId="35" r:id="rId6"/>
    <sheet name="5.Wasserverbrauch u. -aufkommen" sheetId="40" r:id="rId7"/>
    <sheet name="6. Abfallbilanz" sheetId="14" r:id="rId8"/>
    <sheet name="7.1 Bewertung Energieverbr." sheetId="2" r:id="rId9"/>
    <sheet name="7.2 Energie-Input pro Monat" sheetId="51" r:id="rId10"/>
    <sheet name="8.a Kernindikatoren" sheetId="38" r:id="rId11"/>
    <sheet name="8.b Kernindikatoren manuell" sheetId="47" r:id="rId12"/>
  </sheets>
  <definedNames>
    <definedName name="_xlnm._FilterDatabase" localSheetId="4" hidden="1">'3. Roh-, Hilfs-, Betriebsstoffe'!#REF!</definedName>
    <definedName name="_xlnm.Print_Area" localSheetId="1">'1. Stammdaten'!$B$2:$I$56</definedName>
    <definedName name="_xlnm.Print_Area" localSheetId="2">'2.a Energieinput und Emissionen'!$B$2:$X$290</definedName>
    <definedName name="_xlnm.Print_Area" localSheetId="3">'2.b THG-Emissionen manuell'!$B$6:$X$155</definedName>
    <definedName name="_xlnm.Print_Area" localSheetId="4">'3. Roh-, Hilfs-, Betriebsstoffe'!$B$2:$O$122</definedName>
    <definedName name="_xlnm.Print_Area" localSheetId="5">'4. Kältemittelemissionen'!$B$2:$Q$74</definedName>
    <definedName name="_xlnm.Print_Area" localSheetId="6">'5.Wasserverbrauch u. -aufkommen'!$B$2:$O$78</definedName>
    <definedName name="_xlnm.Print_Area" localSheetId="7">'6. Abfallbilanz'!$B$2:$R$121</definedName>
    <definedName name="_xlnm.Print_Area" localSheetId="8">'7.1 Bewertung Energieverbr.'!$B$2:$I$150</definedName>
    <definedName name="_xlnm.Print_Area" localSheetId="10">'8.a Kernindikatoren'!$B$2:$I$384</definedName>
    <definedName name="_xlnm.Print_Area" localSheetId="11">'8.b Kernindikatoren manuell'!$B$2:$I$381</definedName>
    <definedName name="Gesamtenergieverbrauch_im_Jahr___Eintrag_möglich_in__1._Stammdaten__Zelle_B54">'8.a Kernindikatoren'!$B$62</definedName>
    <definedName name="Gesamtenergieverbrauch_im_Jahr___Eintrag_möglich_in__1._Stammdaten__Zelle_B55">'8.a Kernindikatoren'!$B$63</definedName>
  </definedNames>
  <calcPr calcId="145621"/>
</workbook>
</file>

<file path=xl/calcChain.xml><?xml version="1.0" encoding="utf-8"?>
<calcChain xmlns="http://schemas.openxmlformats.org/spreadsheetml/2006/main">
  <c r="D19" i="38" l="1"/>
  <c r="E194" i="47" l="1"/>
  <c r="F194" i="47"/>
  <c r="G194" i="47"/>
  <c r="H194" i="47"/>
  <c r="I194" i="47"/>
  <c r="E193" i="47"/>
  <c r="F193" i="47"/>
  <c r="G193" i="47"/>
  <c r="H193" i="47"/>
  <c r="I193" i="47"/>
  <c r="E189" i="47"/>
  <c r="F189" i="47"/>
  <c r="G189" i="47"/>
  <c r="H189" i="47"/>
  <c r="I189" i="47"/>
  <c r="E188" i="47"/>
  <c r="F188" i="47"/>
  <c r="G188" i="47"/>
  <c r="H188" i="47"/>
  <c r="I188" i="47"/>
  <c r="D194" i="47"/>
  <c r="D193" i="47"/>
  <c r="D189" i="47"/>
  <c r="D188" i="47"/>
  <c r="E184" i="47"/>
  <c r="F184" i="47"/>
  <c r="G184" i="47"/>
  <c r="H184" i="47"/>
  <c r="I184" i="47"/>
  <c r="E183" i="47"/>
  <c r="F183" i="47"/>
  <c r="G183" i="47"/>
  <c r="H183" i="47"/>
  <c r="I183" i="47"/>
  <c r="D184" i="47"/>
  <c r="D183" i="47"/>
  <c r="E192" i="47"/>
  <c r="F192" i="47"/>
  <c r="G192" i="47"/>
  <c r="H192" i="47"/>
  <c r="I192" i="47"/>
  <c r="E191" i="47"/>
  <c r="F191" i="47"/>
  <c r="G191" i="47"/>
  <c r="H191" i="47"/>
  <c r="I191" i="47"/>
  <c r="E190" i="47"/>
  <c r="F190" i="47"/>
  <c r="G190" i="47"/>
  <c r="H190" i="47"/>
  <c r="I190" i="47"/>
  <c r="E187" i="47"/>
  <c r="F187" i="47"/>
  <c r="G187" i="47"/>
  <c r="H187" i="47"/>
  <c r="I187" i="47"/>
  <c r="E186" i="47"/>
  <c r="F186" i="47"/>
  <c r="G186" i="47"/>
  <c r="H186" i="47"/>
  <c r="I186" i="47"/>
  <c r="E185" i="47"/>
  <c r="F185" i="47"/>
  <c r="G185" i="47"/>
  <c r="H185" i="47"/>
  <c r="I185" i="47"/>
  <c r="D190" i="47"/>
  <c r="D185" i="47"/>
  <c r="D191" i="47"/>
  <c r="D186" i="47"/>
  <c r="D192" i="47"/>
  <c r="D187" i="47"/>
  <c r="E182" i="47"/>
  <c r="F182" i="47"/>
  <c r="G182" i="47"/>
  <c r="H182" i="47"/>
  <c r="I182" i="47"/>
  <c r="D182" i="47"/>
  <c r="E181" i="47"/>
  <c r="F181" i="47"/>
  <c r="G181" i="47"/>
  <c r="H181" i="47"/>
  <c r="I181" i="47"/>
  <c r="D181" i="47"/>
  <c r="E180" i="47"/>
  <c r="F180" i="47"/>
  <c r="G180" i="47"/>
  <c r="H180" i="47"/>
  <c r="I180" i="47"/>
  <c r="D180" i="47"/>
  <c r="E179" i="47"/>
  <c r="F179" i="47"/>
  <c r="G179" i="47"/>
  <c r="H179" i="47"/>
  <c r="I179" i="47"/>
  <c r="E178" i="47"/>
  <c r="F178" i="47"/>
  <c r="G178" i="47"/>
  <c r="H178" i="47"/>
  <c r="I178" i="47"/>
  <c r="D179" i="47"/>
  <c r="D178" i="47"/>
  <c r="E177" i="47"/>
  <c r="F177" i="47"/>
  <c r="G177" i="47"/>
  <c r="H177" i="47"/>
  <c r="I177" i="47"/>
  <c r="D177" i="47"/>
  <c r="E176" i="47"/>
  <c r="F176" i="47"/>
  <c r="G176" i="47"/>
  <c r="H176" i="47"/>
  <c r="I176" i="47"/>
  <c r="D176" i="47"/>
  <c r="D175" i="47"/>
  <c r="E175" i="47"/>
  <c r="F175" i="47"/>
  <c r="G175" i="47"/>
  <c r="H175" i="47"/>
  <c r="I175" i="47"/>
  <c r="E165" i="47"/>
  <c r="F165" i="47"/>
  <c r="G165" i="47"/>
  <c r="H165" i="47"/>
  <c r="I165" i="47"/>
  <c r="E166" i="47"/>
  <c r="F166" i="47"/>
  <c r="G166" i="47"/>
  <c r="H166" i="47"/>
  <c r="I166" i="47"/>
  <c r="E172" i="47"/>
  <c r="F172" i="47"/>
  <c r="G172" i="47"/>
  <c r="H172" i="47"/>
  <c r="I172" i="47"/>
  <c r="E171" i="47"/>
  <c r="F171" i="47"/>
  <c r="G171" i="47"/>
  <c r="H171" i="47"/>
  <c r="I171" i="47"/>
  <c r="D172" i="47"/>
  <c r="D171" i="47"/>
  <c r="D166" i="47"/>
  <c r="D165" i="47"/>
  <c r="E160" i="47"/>
  <c r="F160" i="47"/>
  <c r="G160" i="47"/>
  <c r="H160" i="47"/>
  <c r="I160" i="47"/>
  <c r="E159" i="47"/>
  <c r="F159" i="47"/>
  <c r="G159" i="47"/>
  <c r="H159" i="47"/>
  <c r="I159" i="47"/>
  <c r="D160" i="47"/>
  <c r="D159" i="47"/>
  <c r="B172" i="47"/>
  <c r="B166" i="47"/>
  <c r="B171" i="47"/>
  <c r="B165" i="47"/>
  <c r="B159" i="47"/>
  <c r="B160" i="47"/>
  <c r="B153" i="47"/>
  <c r="C172" i="47"/>
  <c r="C171" i="47"/>
  <c r="C166" i="47"/>
  <c r="C165" i="47"/>
  <c r="C160" i="47"/>
  <c r="C159" i="47"/>
  <c r="C153" i="47"/>
  <c r="E196" i="38"/>
  <c r="F196" i="38"/>
  <c r="G196" i="38"/>
  <c r="H196" i="38"/>
  <c r="I196" i="38"/>
  <c r="E195" i="38"/>
  <c r="F195" i="38"/>
  <c r="G195" i="38"/>
  <c r="H195" i="38"/>
  <c r="I195" i="38"/>
  <c r="E191" i="38"/>
  <c r="F191" i="38"/>
  <c r="G191" i="38"/>
  <c r="H191" i="38"/>
  <c r="I191" i="38"/>
  <c r="E190" i="38"/>
  <c r="F190" i="38"/>
  <c r="G190" i="38"/>
  <c r="H190" i="38"/>
  <c r="I190" i="38"/>
  <c r="E186" i="38"/>
  <c r="F186" i="38"/>
  <c r="G186" i="38"/>
  <c r="H186" i="38"/>
  <c r="I186" i="38"/>
  <c r="E185" i="38"/>
  <c r="F185" i="38"/>
  <c r="G185" i="38"/>
  <c r="H185" i="38"/>
  <c r="I185" i="38"/>
  <c r="D196" i="38"/>
  <c r="D195" i="38"/>
  <c r="D191" i="38"/>
  <c r="D190" i="38"/>
  <c r="D186" i="38"/>
  <c r="D185" i="38"/>
  <c r="E181" i="38"/>
  <c r="F181" i="38"/>
  <c r="G181" i="38"/>
  <c r="H181" i="38"/>
  <c r="I181" i="38"/>
  <c r="E180" i="38"/>
  <c r="F180" i="38"/>
  <c r="G180" i="38"/>
  <c r="H180" i="38"/>
  <c r="I180" i="38"/>
  <c r="D181" i="38"/>
  <c r="D180" i="38"/>
  <c r="E194" i="38"/>
  <c r="F194" i="38"/>
  <c r="G194" i="38"/>
  <c r="H194" i="38"/>
  <c r="I194" i="38"/>
  <c r="D194" i="38"/>
  <c r="E193" i="38"/>
  <c r="F193" i="38"/>
  <c r="G193" i="38"/>
  <c r="H193" i="38"/>
  <c r="I193" i="38"/>
  <c r="D193" i="38"/>
  <c r="D192" i="38"/>
  <c r="E192" i="38"/>
  <c r="F192" i="38"/>
  <c r="G192" i="38"/>
  <c r="H192" i="38"/>
  <c r="I192" i="38"/>
  <c r="E189" i="38"/>
  <c r="F189" i="38"/>
  <c r="G189" i="38"/>
  <c r="H189" i="38"/>
  <c r="I189" i="38"/>
  <c r="D189" i="38"/>
  <c r="E188" i="38"/>
  <c r="F188" i="38"/>
  <c r="G188" i="38"/>
  <c r="H188" i="38"/>
  <c r="I188" i="38"/>
  <c r="D188" i="38"/>
  <c r="E187" i="38"/>
  <c r="F187" i="38"/>
  <c r="G187" i="38"/>
  <c r="H187" i="38"/>
  <c r="I187" i="38"/>
  <c r="D187" i="38"/>
  <c r="E183" i="38"/>
  <c r="F183" i="38"/>
  <c r="G183" i="38"/>
  <c r="H183" i="38"/>
  <c r="I183" i="38"/>
  <c r="D183" i="38"/>
  <c r="E184" i="38"/>
  <c r="F184" i="38"/>
  <c r="G184" i="38"/>
  <c r="H184" i="38"/>
  <c r="I184" i="38"/>
  <c r="D184" i="38"/>
  <c r="E179" i="38"/>
  <c r="F179" i="38"/>
  <c r="G179" i="38"/>
  <c r="H179" i="38"/>
  <c r="I179" i="38"/>
  <c r="D179" i="38"/>
  <c r="E182" i="38"/>
  <c r="F182" i="38"/>
  <c r="G182" i="38"/>
  <c r="H182" i="38"/>
  <c r="I182" i="38"/>
  <c r="D182" i="38"/>
  <c r="E178" i="38"/>
  <c r="F178" i="38"/>
  <c r="G178" i="38"/>
  <c r="H178" i="38"/>
  <c r="I178" i="38"/>
  <c r="D178" i="38"/>
  <c r="F107" i="47" l="1"/>
  <c r="E51" i="38" l="1"/>
  <c r="F51" i="38"/>
  <c r="G51" i="38"/>
  <c r="H51" i="38"/>
  <c r="I51" i="38"/>
  <c r="E52" i="38"/>
  <c r="F52" i="38"/>
  <c r="G52" i="38"/>
  <c r="H52" i="38"/>
  <c r="I52" i="38"/>
  <c r="E53" i="38"/>
  <c r="F53" i="38"/>
  <c r="G53" i="38"/>
  <c r="H53" i="38"/>
  <c r="I53" i="38"/>
  <c r="D52" i="38"/>
  <c r="D53" i="38"/>
  <c r="D51" i="38"/>
  <c r="E50" i="38"/>
  <c r="F50" i="38"/>
  <c r="G50" i="38"/>
  <c r="H50" i="38"/>
  <c r="I50" i="38"/>
  <c r="D50" i="38"/>
  <c r="B154" i="47" l="1"/>
  <c r="B146" i="47"/>
  <c r="B145" i="47"/>
  <c r="B138" i="47"/>
  <c r="B137" i="47"/>
  <c r="B132" i="47"/>
  <c r="B131" i="47"/>
  <c r="B125" i="47"/>
  <c r="B124" i="47"/>
  <c r="B108" i="47"/>
  <c r="B107" i="47"/>
  <c r="B102" i="47"/>
  <c r="B101" i="47"/>
  <c r="B96" i="47"/>
  <c r="B95" i="47"/>
  <c r="B90" i="47"/>
  <c r="B89" i="47"/>
  <c r="B83" i="47"/>
  <c r="B82" i="47"/>
  <c r="B77" i="47"/>
  <c r="B76" i="47"/>
  <c r="B71" i="47"/>
  <c r="B70" i="47"/>
  <c r="B64" i="47"/>
  <c r="B63" i="47"/>
  <c r="B53" i="38"/>
  <c r="B52" i="38"/>
  <c r="B50" i="38"/>
  <c r="B51" i="38"/>
  <c r="B49" i="38"/>
  <c r="C50" i="38"/>
  <c r="C67" i="38" s="1"/>
  <c r="E19" i="38"/>
  <c r="F19" i="38"/>
  <c r="G19" i="38"/>
  <c r="H19" i="38"/>
  <c r="I19" i="38"/>
  <c r="E18" i="38"/>
  <c r="F18" i="38"/>
  <c r="G18" i="38"/>
  <c r="H18" i="38"/>
  <c r="I18" i="38"/>
  <c r="E17" i="38"/>
  <c r="F17" i="38"/>
  <c r="G17" i="38"/>
  <c r="H17" i="38"/>
  <c r="I17" i="38"/>
  <c r="E16" i="38"/>
  <c r="F16" i="38"/>
  <c r="G16" i="38"/>
  <c r="H16" i="38"/>
  <c r="I16" i="38"/>
  <c r="D16" i="38"/>
  <c r="D17" i="38"/>
  <c r="D18" i="38"/>
  <c r="E15" i="38"/>
  <c r="F15" i="38"/>
  <c r="G15" i="38"/>
  <c r="H15" i="38"/>
  <c r="I15" i="38"/>
  <c r="D15" i="38"/>
  <c r="B174" i="38" l="1"/>
  <c r="B168" i="38"/>
  <c r="B162" i="38"/>
  <c r="E28" i="38"/>
  <c r="F28" i="38"/>
  <c r="G28" i="38"/>
  <c r="H28" i="38"/>
  <c r="I28" i="38"/>
  <c r="D28" i="38"/>
  <c r="G78" i="1" l="1"/>
  <c r="B33" i="47" l="1"/>
  <c r="B32" i="47"/>
  <c r="B31" i="47"/>
  <c r="B113" i="47" l="1"/>
  <c r="B114" i="47"/>
  <c r="B115" i="47"/>
  <c r="B111" i="47"/>
  <c r="D119" i="47"/>
  <c r="E119" i="47" s="1"/>
  <c r="F119" i="47" s="1"/>
  <c r="G119" i="47" s="1"/>
  <c r="H119" i="47" s="1"/>
  <c r="I119" i="47" s="1"/>
  <c r="D174" i="47" l="1"/>
  <c r="E174" i="47" s="1"/>
  <c r="F174" i="47" s="1"/>
  <c r="G174" i="47" s="1"/>
  <c r="H174" i="47" s="1"/>
  <c r="I174" i="47" s="1"/>
  <c r="C154" i="47"/>
  <c r="D149" i="47"/>
  <c r="E149" i="47" s="1"/>
  <c r="F149" i="47" s="1"/>
  <c r="G149" i="47" s="1"/>
  <c r="H149" i="47" s="1"/>
  <c r="I149" i="47" s="1"/>
  <c r="I147" i="47"/>
  <c r="H147" i="47"/>
  <c r="G147" i="47"/>
  <c r="F147" i="47"/>
  <c r="E147" i="47"/>
  <c r="D147" i="47"/>
  <c r="C147" i="47"/>
  <c r="I146" i="47"/>
  <c r="H146" i="47"/>
  <c r="G146" i="47"/>
  <c r="F146" i="47"/>
  <c r="E146" i="47"/>
  <c r="D146" i="47"/>
  <c r="C146" i="47"/>
  <c r="I145" i="47"/>
  <c r="H145" i="47"/>
  <c r="G145" i="47"/>
  <c r="F145" i="47"/>
  <c r="E145" i="47"/>
  <c r="D145" i="47"/>
  <c r="C145" i="47"/>
  <c r="I143" i="47"/>
  <c r="H143" i="47"/>
  <c r="G143" i="47"/>
  <c r="F143" i="47"/>
  <c r="E143" i="47"/>
  <c r="D143" i="47"/>
  <c r="I142" i="47"/>
  <c r="H142" i="47"/>
  <c r="G142" i="47"/>
  <c r="F142" i="47"/>
  <c r="E142" i="47"/>
  <c r="D142" i="47"/>
  <c r="I141" i="47"/>
  <c r="H141" i="47"/>
  <c r="G141" i="47"/>
  <c r="F141" i="47"/>
  <c r="E141" i="47"/>
  <c r="D141" i="47"/>
  <c r="D140" i="47"/>
  <c r="E140" i="47" s="1"/>
  <c r="F140" i="47" s="1"/>
  <c r="G140" i="47" s="1"/>
  <c r="H140" i="47" s="1"/>
  <c r="I140" i="47" s="1"/>
  <c r="I126" i="47"/>
  <c r="H126" i="47"/>
  <c r="G126" i="47"/>
  <c r="F126" i="47"/>
  <c r="E126" i="47"/>
  <c r="D126" i="47"/>
  <c r="C126" i="47"/>
  <c r="I138" i="47"/>
  <c r="H138" i="47"/>
  <c r="G138" i="47"/>
  <c r="F138" i="47"/>
  <c r="E138" i="47"/>
  <c r="D138" i="47"/>
  <c r="C138" i="47"/>
  <c r="I137" i="47"/>
  <c r="H137" i="47"/>
  <c r="G137" i="47"/>
  <c r="F137" i="47"/>
  <c r="E137" i="47"/>
  <c r="D137" i="47"/>
  <c r="C137" i="47"/>
  <c r="I136" i="47"/>
  <c r="H136" i="47"/>
  <c r="G136" i="47"/>
  <c r="F136" i="47"/>
  <c r="E136" i="47"/>
  <c r="D136" i="47"/>
  <c r="I135" i="47"/>
  <c r="H135" i="47"/>
  <c r="G135" i="47"/>
  <c r="F135" i="47"/>
  <c r="E135" i="47"/>
  <c r="D135" i="47"/>
  <c r="I134" i="47"/>
  <c r="H134" i="47"/>
  <c r="G134" i="47"/>
  <c r="F134" i="47"/>
  <c r="E134" i="47"/>
  <c r="D134" i="47"/>
  <c r="I132" i="47"/>
  <c r="H132" i="47"/>
  <c r="G132" i="47"/>
  <c r="F132" i="47"/>
  <c r="E132" i="47"/>
  <c r="D132" i="47"/>
  <c r="C132" i="47"/>
  <c r="I131" i="47"/>
  <c r="H131" i="47"/>
  <c r="G131" i="47"/>
  <c r="F131" i="47"/>
  <c r="E131" i="47"/>
  <c r="D131" i="47"/>
  <c r="C131" i="47"/>
  <c r="I130" i="47"/>
  <c r="H130" i="47"/>
  <c r="G130" i="47"/>
  <c r="F130" i="47"/>
  <c r="E130" i="47"/>
  <c r="D130" i="47"/>
  <c r="I129" i="47"/>
  <c r="H129" i="47"/>
  <c r="G129" i="47"/>
  <c r="F129" i="47"/>
  <c r="E129" i="47"/>
  <c r="D129" i="47"/>
  <c r="I128" i="47"/>
  <c r="H128" i="47"/>
  <c r="G128" i="47"/>
  <c r="F128" i="47"/>
  <c r="E128" i="47"/>
  <c r="D128" i="47"/>
  <c r="I125" i="47"/>
  <c r="H125" i="47"/>
  <c r="G125" i="47"/>
  <c r="F125" i="47"/>
  <c r="E125" i="47"/>
  <c r="D125" i="47"/>
  <c r="C125" i="47"/>
  <c r="I124" i="47"/>
  <c r="H124" i="47"/>
  <c r="G124" i="47"/>
  <c r="F124" i="47"/>
  <c r="E124" i="47"/>
  <c r="D124" i="47"/>
  <c r="C124" i="47"/>
  <c r="I122" i="47"/>
  <c r="H122" i="47"/>
  <c r="G122" i="47"/>
  <c r="F122" i="47"/>
  <c r="E122" i="47"/>
  <c r="D122" i="47"/>
  <c r="I121" i="47"/>
  <c r="H121" i="47"/>
  <c r="G121" i="47"/>
  <c r="F121" i="47"/>
  <c r="E121" i="47"/>
  <c r="D121" i="47"/>
  <c r="I120" i="47"/>
  <c r="H120" i="47"/>
  <c r="G120" i="47"/>
  <c r="F120" i="47"/>
  <c r="E120" i="47"/>
  <c r="D120" i="47"/>
  <c r="I117" i="47"/>
  <c r="H117" i="47"/>
  <c r="G117" i="47"/>
  <c r="F117" i="47"/>
  <c r="E117" i="47"/>
  <c r="D117" i="47"/>
  <c r="C117" i="47"/>
  <c r="C115" i="47"/>
  <c r="C114" i="47"/>
  <c r="C113" i="47"/>
  <c r="C112" i="47"/>
  <c r="C111" i="47"/>
  <c r="D110" i="47"/>
  <c r="E110" i="47" s="1"/>
  <c r="F110" i="47" s="1"/>
  <c r="G110" i="47" s="1"/>
  <c r="H110" i="47" s="1"/>
  <c r="I110" i="47" s="1"/>
  <c r="C108" i="47"/>
  <c r="C107" i="47"/>
  <c r="I102" i="47"/>
  <c r="H102" i="47"/>
  <c r="G102" i="47"/>
  <c r="F102" i="47"/>
  <c r="E102" i="47"/>
  <c r="D102" i="47"/>
  <c r="C102" i="47"/>
  <c r="I101" i="47"/>
  <c r="H101" i="47"/>
  <c r="G101" i="47"/>
  <c r="F101" i="47"/>
  <c r="E101" i="47"/>
  <c r="D101" i="47"/>
  <c r="C101" i="47"/>
  <c r="I100" i="47"/>
  <c r="H100" i="47"/>
  <c r="G100" i="47"/>
  <c r="F100" i="47"/>
  <c r="E100" i="47"/>
  <c r="D100" i="47"/>
  <c r="I99" i="47"/>
  <c r="H99" i="47"/>
  <c r="G99" i="47"/>
  <c r="F99" i="47"/>
  <c r="E99" i="47"/>
  <c r="D99" i="47"/>
  <c r="I98" i="47"/>
  <c r="H98" i="47"/>
  <c r="G98" i="47"/>
  <c r="F98" i="47"/>
  <c r="E98" i="47"/>
  <c r="D98" i="47"/>
  <c r="I96" i="47"/>
  <c r="H96" i="47"/>
  <c r="G96" i="47"/>
  <c r="F96" i="47"/>
  <c r="E96" i="47"/>
  <c r="D96" i="47"/>
  <c r="C96" i="47"/>
  <c r="I95" i="47"/>
  <c r="H95" i="47"/>
  <c r="G95" i="47"/>
  <c r="F95" i="47"/>
  <c r="E95" i="47"/>
  <c r="D95" i="47"/>
  <c r="C95" i="47"/>
  <c r="I94" i="47"/>
  <c r="H94" i="47"/>
  <c r="G94" i="47"/>
  <c r="F94" i="47"/>
  <c r="E94" i="47"/>
  <c r="D94" i="47"/>
  <c r="I93" i="47"/>
  <c r="H93" i="47"/>
  <c r="G93" i="47"/>
  <c r="F93" i="47"/>
  <c r="E93" i="47"/>
  <c r="D93" i="47"/>
  <c r="I92" i="47"/>
  <c r="H92" i="47"/>
  <c r="G92" i="47"/>
  <c r="F92" i="47"/>
  <c r="E92" i="47"/>
  <c r="D92" i="47"/>
  <c r="C90" i="47"/>
  <c r="C89" i="47"/>
  <c r="C83" i="47"/>
  <c r="C82" i="47"/>
  <c r="C77" i="47"/>
  <c r="C76" i="47"/>
  <c r="C71" i="47"/>
  <c r="C70" i="47"/>
  <c r="I65" i="47"/>
  <c r="H65" i="47"/>
  <c r="G65" i="47"/>
  <c r="F65" i="47"/>
  <c r="E65" i="47"/>
  <c r="D65" i="47"/>
  <c r="C65" i="47"/>
  <c r="C64" i="47"/>
  <c r="C63" i="47"/>
  <c r="I61" i="47"/>
  <c r="H61" i="47"/>
  <c r="G61" i="47"/>
  <c r="F61" i="47"/>
  <c r="E61" i="47"/>
  <c r="D61" i="47"/>
  <c r="D57" i="47"/>
  <c r="E57" i="47" s="1"/>
  <c r="F57" i="47" s="1"/>
  <c r="G57" i="47" s="1"/>
  <c r="H57" i="47" s="1"/>
  <c r="I57" i="47" s="1"/>
  <c r="D42" i="47"/>
  <c r="E42" i="47" s="1"/>
  <c r="F42" i="47" s="1"/>
  <c r="G42" i="47" s="1"/>
  <c r="H42" i="47" s="1"/>
  <c r="I42" i="47" s="1"/>
  <c r="C33" i="47"/>
  <c r="C32" i="47"/>
  <c r="I115" i="47"/>
  <c r="H115" i="47"/>
  <c r="G115" i="47"/>
  <c r="F113" i="47"/>
  <c r="E115" i="47"/>
  <c r="D115" i="47"/>
  <c r="C31" i="47"/>
  <c r="D30" i="47"/>
  <c r="E30" i="47" s="1"/>
  <c r="F30" i="47" s="1"/>
  <c r="G30" i="47" s="1"/>
  <c r="H30" i="47" s="1"/>
  <c r="I30" i="47" s="1"/>
  <c r="F24" i="47"/>
  <c r="G24" i="47" s="1"/>
  <c r="H24" i="47" s="1"/>
  <c r="I24" i="47" s="1"/>
  <c r="E24" i="47"/>
  <c r="I90" i="47"/>
  <c r="H86" i="47"/>
  <c r="G86" i="47"/>
  <c r="F85" i="47"/>
  <c r="E86" i="47"/>
  <c r="D90" i="47"/>
  <c r="I104" i="47"/>
  <c r="H104" i="47"/>
  <c r="G104" i="47"/>
  <c r="F108" i="47"/>
  <c r="E108" i="47"/>
  <c r="D105" i="47"/>
  <c r="I83" i="47"/>
  <c r="H79" i="47"/>
  <c r="G79" i="47"/>
  <c r="F79" i="47"/>
  <c r="E79" i="47"/>
  <c r="D83" i="47"/>
  <c r="I73" i="47"/>
  <c r="H73" i="47"/>
  <c r="G73" i="47"/>
  <c r="F77" i="47"/>
  <c r="E77" i="47"/>
  <c r="D74" i="47"/>
  <c r="I67" i="47"/>
  <c r="H71" i="47"/>
  <c r="G71" i="47"/>
  <c r="F68" i="47"/>
  <c r="E71" i="47"/>
  <c r="D67" i="47"/>
  <c r="I64" i="47"/>
  <c r="H64" i="47"/>
  <c r="G63" i="47"/>
  <c r="F64" i="47"/>
  <c r="E59" i="47"/>
  <c r="D59" i="47"/>
  <c r="D9" i="47"/>
  <c r="E9" i="47" s="1"/>
  <c r="F9" i="47" s="1"/>
  <c r="G9" i="47" s="1"/>
  <c r="H9" i="47" s="1"/>
  <c r="I9" i="47" s="1"/>
  <c r="D176" i="38"/>
  <c r="E176" i="38" s="1"/>
  <c r="F176" i="38" s="1"/>
  <c r="G176" i="38" s="1"/>
  <c r="H176" i="38" s="1"/>
  <c r="I176" i="38" s="1"/>
  <c r="D151" i="38"/>
  <c r="E151" i="38" s="1"/>
  <c r="F151" i="38" s="1"/>
  <c r="G151" i="38" s="1"/>
  <c r="H151" i="38" s="1"/>
  <c r="I151" i="38" s="1"/>
  <c r="I149" i="38"/>
  <c r="H149" i="38"/>
  <c r="G149" i="38"/>
  <c r="F149" i="38"/>
  <c r="E149" i="38"/>
  <c r="D149" i="38"/>
  <c r="D142" i="38"/>
  <c r="E142" i="38" s="1"/>
  <c r="F142" i="38" s="1"/>
  <c r="G142" i="38" s="1"/>
  <c r="H142" i="38" s="1"/>
  <c r="I142" i="38" s="1"/>
  <c r="I128" i="38"/>
  <c r="H128" i="38"/>
  <c r="G128" i="38"/>
  <c r="F128" i="38"/>
  <c r="E128" i="38"/>
  <c r="D128" i="38"/>
  <c r="D121" i="38"/>
  <c r="E121" i="38" s="1"/>
  <c r="F121" i="38" s="1"/>
  <c r="G121" i="38" s="1"/>
  <c r="H121" i="38" s="1"/>
  <c r="I121" i="38" s="1"/>
  <c r="I119" i="38"/>
  <c r="H119" i="38"/>
  <c r="G119" i="38"/>
  <c r="F119" i="38"/>
  <c r="E119" i="38"/>
  <c r="D119" i="38"/>
  <c r="C115" i="38"/>
  <c r="C114" i="38"/>
  <c r="C113" i="38"/>
  <c r="D112" i="38"/>
  <c r="E112" i="38" s="1"/>
  <c r="F112" i="38" s="1"/>
  <c r="G112" i="38" s="1"/>
  <c r="H112" i="38" s="1"/>
  <c r="I112" i="38" s="1"/>
  <c r="I67" i="38"/>
  <c r="H67" i="38"/>
  <c r="G67" i="38"/>
  <c r="F67" i="38"/>
  <c r="E67" i="38"/>
  <c r="D67" i="38"/>
  <c r="I61" i="38"/>
  <c r="H61" i="38"/>
  <c r="G61" i="38"/>
  <c r="F61" i="38"/>
  <c r="E61" i="38"/>
  <c r="D61" i="38"/>
  <c r="D57" i="38"/>
  <c r="E57" i="38" s="1"/>
  <c r="F57" i="38" s="1"/>
  <c r="G57" i="38" s="1"/>
  <c r="H57" i="38" s="1"/>
  <c r="I57" i="38" s="1"/>
  <c r="C53" i="38"/>
  <c r="C149" i="38" s="1"/>
  <c r="C52" i="38"/>
  <c r="C128" i="38" s="1"/>
  <c r="C51" i="38"/>
  <c r="C119" i="38" s="1"/>
  <c r="I49" i="38"/>
  <c r="H49" i="38"/>
  <c r="G49" i="38"/>
  <c r="F49" i="38"/>
  <c r="F174" i="38" s="1"/>
  <c r="E49" i="38"/>
  <c r="D49" i="38"/>
  <c r="D174" i="38" s="1"/>
  <c r="C49" i="38"/>
  <c r="B79" i="38"/>
  <c r="I48" i="38"/>
  <c r="H48" i="38"/>
  <c r="H173" i="38" s="1"/>
  <c r="G48" i="38"/>
  <c r="G173" i="38" s="1"/>
  <c r="F48" i="38"/>
  <c r="F173" i="38" s="1"/>
  <c r="E48" i="38"/>
  <c r="D48" i="38"/>
  <c r="C48" i="38"/>
  <c r="B48" i="38"/>
  <c r="I47" i="38"/>
  <c r="I102" i="38" s="1"/>
  <c r="H47" i="38"/>
  <c r="H172" i="38" s="1"/>
  <c r="G47" i="38"/>
  <c r="F47" i="38"/>
  <c r="E47" i="38"/>
  <c r="E172" i="38" s="1"/>
  <c r="D47" i="38"/>
  <c r="I46" i="38"/>
  <c r="I177" i="38" s="1"/>
  <c r="H46" i="38"/>
  <c r="G46" i="38"/>
  <c r="F46" i="38"/>
  <c r="E46" i="38"/>
  <c r="D46" i="38"/>
  <c r="I45" i="38"/>
  <c r="H45" i="38"/>
  <c r="G45" i="38"/>
  <c r="F45" i="38"/>
  <c r="E45" i="38"/>
  <c r="D45" i="38"/>
  <c r="I44" i="38"/>
  <c r="H44" i="38"/>
  <c r="G44" i="38"/>
  <c r="F44" i="38"/>
  <c r="E44" i="38"/>
  <c r="D44" i="38"/>
  <c r="I43" i="38"/>
  <c r="H43" i="38"/>
  <c r="H171" i="38" s="1"/>
  <c r="G43" i="38"/>
  <c r="F43" i="38"/>
  <c r="E43" i="38"/>
  <c r="E171" i="38" s="1"/>
  <c r="D43" i="38"/>
  <c r="D42" i="38"/>
  <c r="E42" i="38" s="1"/>
  <c r="F42" i="38" s="1"/>
  <c r="G42" i="38" s="1"/>
  <c r="H42" i="38" s="1"/>
  <c r="I42" i="38" s="1"/>
  <c r="I37" i="38"/>
  <c r="H37" i="38"/>
  <c r="G37" i="38"/>
  <c r="F37" i="38"/>
  <c r="E37" i="38"/>
  <c r="D37" i="38"/>
  <c r="I36" i="38"/>
  <c r="H36" i="38"/>
  <c r="G36" i="38"/>
  <c r="F36" i="38"/>
  <c r="E36" i="38"/>
  <c r="D36" i="38"/>
  <c r="I35" i="38"/>
  <c r="H35" i="38"/>
  <c r="G35" i="38"/>
  <c r="F35" i="38"/>
  <c r="E35" i="38"/>
  <c r="D35" i="38"/>
  <c r="I33" i="38"/>
  <c r="H33" i="38"/>
  <c r="G33" i="38"/>
  <c r="F33" i="38"/>
  <c r="E33" i="38"/>
  <c r="D33" i="38"/>
  <c r="C33" i="38"/>
  <c r="B33" i="38"/>
  <c r="I32" i="38"/>
  <c r="H32" i="38"/>
  <c r="G32" i="38"/>
  <c r="F32" i="38"/>
  <c r="E32" i="38"/>
  <c r="D32" i="38"/>
  <c r="C32" i="38"/>
  <c r="B32" i="38"/>
  <c r="I31" i="38"/>
  <c r="H31" i="38"/>
  <c r="G31" i="38"/>
  <c r="F31" i="38"/>
  <c r="E31" i="38"/>
  <c r="D31" i="38"/>
  <c r="C31" i="38"/>
  <c r="B31" i="38"/>
  <c r="D30" i="38"/>
  <c r="E30" i="38" s="1"/>
  <c r="F30" i="38" s="1"/>
  <c r="G30" i="38" s="1"/>
  <c r="H30" i="38" s="1"/>
  <c r="I30" i="38" s="1"/>
  <c r="D24" i="38"/>
  <c r="E24" i="38" s="1"/>
  <c r="F24" i="38" s="1"/>
  <c r="G24" i="38" s="1"/>
  <c r="H24" i="38" s="1"/>
  <c r="I24" i="38" s="1"/>
  <c r="I21" i="38"/>
  <c r="H21" i="38"/>
  <c r="G21" i="38"/>
  <c r="F21" i="38"/>
  <c r="E21" i="38"/>
  <c r="D21" i="38"/>
  <c r="H92" i="38"/>
  <c r="G91" i="38"/>
  <c r="I14" i="38"/>
  <c r="H14" i="38"/>
  <c r="G14" i="38"/>
  <c r="F14" i="38"/>
  <c r="E14" i="38"/>
  <c r="D14" i="38"/>
  <c r="I13" i="38"/>
  <c r="H13" i="38"/>
  <c r="G13" i="38"/>
  <c r="F13" i="38"/>
  <c r="E13" i="38"/>
  <c r="D13" i="38"/>
  <c r="I12" i="38"/>
  <c r="H12" i="38"/>
  <c r="G12" i="38"/>
  <c r="F12" i="38"/>
  <c r="E12" i="38"/>
  <c r="D12" i="38"/>
  <c r="I11" i="38"/>
  <c r="H11" i="38"/>
  <c r="G11" i="38"/>
  <c r="F11" i="38"/>
  <c r="E11" i="38"/>
  <c r="D11" i="38"/>
  <c r="I10" i="38"/>
  <c r="H10" i="38"/>
  <c r="G10" i="38"/>
  <c r="F10" i="38"/>
  <c r="E10" i="38"/>
  <c r="D10" i="38"/>
  <c r="D9" i="38"/>
  <c r="E9" i="38" s="1"/>
  <c r="F9" i="38" s="1"/>
  <c r="G9" i="38" s="1"/>
  <c r="H9" i="38" s="1"/>
  <c r="I9" i="38" s="1"/>
  <c r="C5" i="38"/>
  <c r="C4" i="38"/>
  <c r="I52" i="51"/>
  <c r="H52" i="51"/>
  <c r="G52" i="51"/>
  <c r="F52" i="51"/>
  <c r="E52" i="51"/>
  <c r="D52" i="51"/>
  <c r="I35" i="51"/>
  <c r="H35" i="51"/>
  <c r="G35" i="51"/>
  <c r="F35" i="51"/>
  <c r="E35" i="51"/>
  <c r="D35" i="51"/>
  <c r="I19" i="51"/>
  <c r="H19" i="51"/>
  <c r="G19" i="51"/>
  <c r="F19" i="51"/>
  <c r="E19" i="51"/>
  <c r="D19" i="51"/>
  <c r="C40" i="2"/>
  <c r="H39" i="2"/>
  <c r="H38" i="2"/>
  <c r="H37" i="2"/>
  <c r="H34" i="2"/>
  <c r="G34" i="2"/>
  <c r="F34" i="2"/>
  <c r="H33" i="2"/>
  <c r="G33" i="2"/>
  <c r="F33" i="2"/>
  <c r="H32" i="2"/>
  <c r="G32" i="2"/>
  <c r="F32" i="2"/>
  <c r="H31" i="2"/>
  <c r="G31" i="2"/>
  <c r="F31" i="2"/>
  <c r="H30" i="2"/>
  <c r="G30" i="2"/>
  <c r="F30" i="2"/>
  <c r="H28" i="2"/>
  <c r="G28" i="2"/>
  <c r="H27" i="2"/>
  <c r="G27" i="2"/>
  <c r="H26" i="2"/>
  <c r="G26" i="2"/>
  <c r="H25" i="2"/>
  <c r="G25" i="2"/>
  <c r="H24" i="2"/>
  <c r="G24" i="2"/>
  <c r="H23" i="2"/>
  <c r="G23" i="2"/>
  <c r="H22" i="2"/>
  <c r="G22" i="2"/>
  <c r="H21" i="2"/>
  <c r="G21" i="2"/>
  <c r="H19" i="2"/>
  <c r="G19" i="2"/>
  <c r="H18" i="2"/>
  <c r="G18" i="2"/>
  <c r="H17" i="2"/>
  <c r="G17" i="2"/>
  <c r="H16" i="2"/>
  <c r="G16" i="2"/>
  <c r="H15" i="2"/>
  <c r="G15" i="2"/>
  <c r="H14" i="2"/>
  <c r="G14" i="2"/>
  <c r="H13" i="2"/>
  <c r="G13" i="2"/>
  <c r="H12" i="2"/>
  <c r="G12" i="2"/>
  <c r="H11" i="2"/>
  <c r="G11" i="2"/>
  <c r="H10" i="2"/>
  <c r="G10" i="2"/>
  <c r="H9" i="2"/>
  <c r="G9" i="2"/>
  <c r="H8" i="2"/>
  <c r="G8" i="2"/>
  <c r="E5" i="2"/>
  <c r="E4" i="2"/>
  <c r="R29" i="14"/>
  <c r="Q29" i="14"/>
  <c r="P29" i="14"/>
  <c r="O29" i="14"/>
  <c r="N29" i="14"/>
  <c r="M29" i="14"/>
  <c r="K29" i="14"/>
  <c r="I34" i="38" s="1"/>
  <c r="J29" i="14"/>
  <c r="H34" i="38" s="1"/>
  <c r="I29" i="14"/>
  <c r="G34" i="38" s="1"/>
  <c r="H29" i="14"/>
  <c r="F34" i="38" s="1"/>
  <c r="G29" i="14"/>
  <c r="E34" i="38" s="1"/>
  <c r="F29" i="14"/>
  <c r="D34" i="38" s="1"/>
  <c r="R28" i="14"/>
  <c r="Q28" i="14"/>
  <c r="P28" i="14"/>
  <c r="O28" i="14"/>
  <c r="N28" i="14"/>
  <c r="M28" i="14"/>
  <c r="K28" i="14"/>
  <c r="J28" i="14"/>
  <c r="I28" i="14"/>
  <c r="H28" i="14"/>
  <c r="G28" i="14"/>
  <c r="F28" i="14"/>
  <c r="R21" i="14"/>
  <c r="Q21" i="14"/>
  <c r="P21" i="14"/>
  <c r="O21" i="14"/>
  <c r="N21" i="14"/>
  <c r="M21" i="14"/>
  <c r="K21" i="14"/>
  <c r="J21" i="14"/>
  <c r="I21" i="14"/>
  <c r="H21" i="14"/>
  <c r="G21" i="14"/>
  <c r="F21" i="14"/>
  <c r="M8" i="14"/>
  <c r="N8" i="14" s="1"/>
  <c r="O8" i="14" s="1"/>
  <c r="P8" i="14" s="1"/>
  <c r="Q8" i="14" s="1"/>
  <c r="R8" i="14" s="1"/>
  <c r="F8" i="14"/>
  <c r="G8" i="14" s="1"/>
  <c r="H8" i="14" s="1"/>
  <c r="I8" i="14" s="1"/>
  <c r="J8" i="14" s="1"/>
  <c r="K8" i="14" s="1"/>
  <c r="E5" i="14"/>
  <c r="E4" i="14"/>
  <c r="O15" i="40"/>
  <c r="N15" i="40"/>
  <c r="M15" i="40"/>
  <c r="L15" i="40"/>
  <c r="K15" i="40"/>
  <c r="J15" i="40"/>
  <c r="I12" i="40"/>
  <c r="H12" i="40"/>
  <c r="G12" i="40"/>
  <c r="F12" i="40"/>
  <c r="E12" i="40"/>
  <c r="D12" i="40"/>
  <c r="J8" i="40"/>
  <c r="K8" i="40" s="1"/>
  <c r="L8" i="40" s="1"/>
  <c r="M8" i="40" s="1"/>
  <c r="N8" i="40" s="1"/>
  <c r="O8" i="40" s="1"/>
  <c r="D8" i="40"/>
  <c r="E8" i="40" s="1"/>
  <c r="F8" i="40" s="1"/>
  <c r="G8" i="40" s="1"/>
  <c r="H8" i="40" s="1"/>
  <c r="I8" i="40" s="1"/>
  <c r="E5" i="40"/>
  <c r="E4" i="40"/>
  <c r="Q34" i="35"/>
  <c r="O34" i="35"/>
  <c r="M34" i="35"/>
  <c r="K34" i="35"/>
  <c r="I34" i="35"/>
  <c r="G34" i="35"/>
  <c r="Q33" i="35"/>
  <c r="O33" i="35"/>
  <c r="M33" i="35"/>
  <c r="K33" i="35"/>
  <c r="I33" i="35"/>
  <c r="G33" i="35"/>
  <c r="Q32" i="35"/>
  <c r="O32" i="35"/>
  <c r="M32" i="35"/>
  <c r="K32" i="35"/>
  <c r="I32" i="35"/>
  <c r="G32" i="35"/>
  <c r="Q31" i="35"/>
  <c r="O31" i="35"/>
  <c r="M31" i="35"/>
  <c r="K31" i="35"/>
  <c r="I31" i="35"/>
  <c r="G31" i="35"/>
  <c r="Q30" i="35"/>
  <c r="O30" i="35"/>
  <c r="M30" i="35"/>
  <c r="K30" i="35"/>
  <c r="I30" i="35"/>
  <c r="G30" i="35"/>
  <c r="Q29" i="35"/>
  <c r="O29" i="35"/>
  <c r="M29" i="35"/>
  <c r="K29" i="35"/>
  <c r="I29" i="35"/>
  <c r="G29" i="35"/>
  <c r="Q28" i="35"/>
  <c r="O28" i="35"/>
  <c r="M28" i="35"/>
  <c r="K28" i="35"/>
  <c r="I28" i="35"/>
  <c r="G28" i="35"/>
  <c r="Q27" i="35"/>
  <c r="O27" i="35"/>
  <c r="M27" i="35"/>
  <c r="K27" i="35"/>
  <c r="I27" i="35"/>
  <c r="G27" i="35"/>
  <c r="Q26" i="35"/>
  <c r="O26" i="35"/>
  <c r="M26" i="35"/>
  <c r="K26" i="35"/>
  <c r="I26" i="35"/>
  <c r="G26" i="35"/>
  <c r="Q25" i="35"/>
  <c r="O25" i="35"/>
  <c r="M25" i="35"/>
  <c r="K25" i="35"/>
  <c r="I25" i="35"/>
  <c r="G25" i="35"/>
  <c r="Q24" i="35"/>
  <c r="O24" i="35"/>
  <c r="M24" i="35"/>
  <c r="K24" i="35"/>
  <c r="I24" i="35"/>
  <c r="G24" i="35"/>
  <c r="Q23" i="35"/>
  <c r="O23" i="35"/>
  <c r="M23" i="35"/>
  <c r="K23" i="35"/>
  <c r="I23" i="35"/>
  <c r="G23" i="35"/>
  <c r="Q22" i="35"/>
  <c r="O22" i="35"/>
  <c r="M22" i="35"/>
  <c r="K22" i="35"/>
  <c r="I22" i="35"/>
  <c r="G22" i="35"/>
  <c r="Q21" i="35"/>
  <c r="O21" i="35"/>
  <c r="M21" i="35"/>
  <c r="K21" i="35"/>
  <c r="I21" i="35"/>
  <c r="G21" i="35"/>
  <c r="Q20" i="35"/>
  <c r="O20" i="35"/>
  <c r="M20" i="35"/>
  <c r="K20" i="35"/>
  <c r="I20" i="35"/>
  <c r="G20" i="35"/>
  <c r="Q19" i="35"/>
  <c r="O19" i="35"/>
  <c r="M19" i="35"/>
  <c r="K19" i="35"/>
  <c r="I19" i="35"/>
  <c r="G19" i="35"/>
  <c r="Q18" i="35"/>
  <c r="O18" i="35"/>
  <c r="M18" i="35"/>
  <c r="K18" i="35"/>
  <c r="I18" i="35"/>
  <c r="G18" i="35"/>
  <c r="Q17" i="35"/>
  <c r="O17" i="35"/>
  <c r="M17" i="35"/>
  <c r="K17" i="35"/>
  <c r="I17" i="35"/>
  <c r="G17" i="35"/>
  <c r="Q16" i="35"/>
  <c r="O16" i="35"/>
  <c r="M16" i="35"/>
  <c r="K16" i="35"/>
  <c r="I16" i="35"/>
  <c r="G16" i="35"/>
  <c r="Q15" i="35"/>
  <c r="O15" i="35"/>
  <c r="M15" i="35"/>
  <c r="K15" i="35"/>
  <c r="I15" i="35"/>
  <c r="G15" i="35"/>
  <c r="Q14" i="35"/>
  <c r="O14" i="35"/>
  <c r="M14" i="35"/>
  <c r="K14" i="35"/>
  <c r="I14" i="35"/>
  <c r="G14" i="35"/>
  <c r="Q13" i="35"/>
  <c r="O13" i="35"/>
  <c r="M13" i="35"/>
  <c r="K13" i="35"/>
  <c r="I13" i="35"/>
  <c r="G13" i="35"/>
  <c r="Q12" i="35"/>
  <c r="O12" i="35"/>
  <c r="M12" i="35"/>
  <c r="K12" i="35"/>
  <c r="I12" i="35"/>
  <c r="G12" i="35"/>
  <c r="F9" i="35"/>
  <c r="H9" i="35" s="1"/>
  <c r="J9" i="35" s="1"/>
  <c r="L9" i="35" s="1"/>
  <c r="N9" i="35" s="1"/>
  <c r="P9" i="35" s="1"/>
  <c r="O35" i="36"/>
  <c r="M35" i="36"/>
  <c r="K35" i="36"/>
  <c r="I35" i="36"/>
  <c r="G35" i="36"/>
  <c r="E35" i="36"/>
  <c r="D7" i="36"/>
  <c r="F7" i="36" s="1"/>
  <c r="H7" i="36" s="1"/>
  <c r="J7" i="36" s="1"/>
  <c r="L7" i="36" s="1"/>
  <c r="N7" i="36" s="1"/>
  <c r="D5" i="36"/>
  <c r="D4" i="36"/>
  <c r="E54" i="45"/>
  <c r="F54" i="45" s="1"/>
  <c r="G54" i="45" s="1"/>
  <c r="H54" i="45" s="1"/>
  <c r="I54" i="45" s="1"/>
  <c r="J54" i="45" s="1"/>
  <c r="C49" i="45"/>
  <c r="I49" i="45" s="1"/>
  <c r="C48" i="45"/>
  <c r="H48" i="45" s="1"/>
  <c r="C47" i="45"/>
  <c r="G47" i="45" s="1"/>
  <c r="C46" i="45"/>
  <c r="F46" i="45" s="1"/>
  <c r="C45" i="45"/>
  <c r="E45" i="45" s="1"/>
  <c r="C44" i="45"/>
  <c r="D44" i="45" s="1"/>
  <c r="C43" i="45"/>
  <c r="E43" i="45" s="1"/>
  <c r="C42" i="45"/>
  <c r="I42" i="45" s="1"/>
  <c r="C41" i="45"/>
  <c r="I41" i="45" s="1"/>
  <c r="C40" i="45"/>
  <c r="H40" i="45" s="1"/>
  <c r="D39" i="45"/>
  <c r="E39" i="45" s="1"/>
  <c r="F39" i="45" s="1"/>
  <c r="G39" i="45" s="1"/>
  <c r="H39" i="45" s="1"/>
  <c r="I39" i="45" s="1"/>
  <c r="J35" i="45"/>
  <c r="L35" i="45" s="1"/>
  <c r="I35" i="45"/>
  <c r="H35" i="45"/>
  <c r="F35" i="45"/>
  <c r="E35" i="45"/>
  <c r="D35" i="45"/>
  <c r="C35" i="45"/>
  <c r="G35" i="45" s="1"/>
  <c r="J34" i="45"/>
  <c r="O34" i="45" s="1"/>
  <c r="I34" i="45"/>
  <c r="G34" i="45"/>
  <c r="F34" i="45"/>
  <c r="E34" i="45"/>
  <c r="C34" i="45"/>
  <c r="H34" i="45" s="1"/>
  <c r="B34" i="45"/>
  <c r="J33" i="45"/>
  <c r="P33" i="45" s="1"/>
  <c r="C33" i="45"/>
  <c r="D33" i="45" s="1"/>
  <c r="B33" i="45"/>
  <c r="J32" i="45"/>
  <c r="O32" i="45" s="1"/>
  <c r="F32" i="45"/>
  <c r="C32" i="45"/>
  <c r="E32" i="45" s="1"/>
  <c r="P31" i="45"/>
  <c r="O31" i="45"/>
  <c r="L31" i="45"/>
  <c r="J31" i="45"/>
  <c r="M31" i="45" s="1"/>
  <c r="F31" i="45"/>
  <c r="C31" i="45"/>
  <c r="I31" i="45" s="1"/>
  <c r="J30" i="45"/>
  <c r="L30" i="45" s="1"/>
  <c r="F30" i="45"/>
  <c r="C30" i="45"/>
  <c r="I30" i="45" s="1"/>
  <c r="J29" i="45"/>
  <c r="O29" i="45" s="1"/>
  <c r="C29" i="45"/>
  <c r="I29" i="45" s="1"/>
  <c r="P28" i="45"/>
  <c r="N28" i="45"/>
  <c r="J28" i="45"/>
  <c r="O28" i="45" s="1"/>
  <c r="I28" i="45"/>
  <c r="F28" i="45"/>
  <c r="C28" i="45"/>
  <c r="D28" i="45" s="1"/>
  <c r="B28" i="45"/>
  <c r="O27" i="45"/>
  <c r="M27" i="45"/>
  <c r="J27" i="45"/>
  <c r="N27" i="45" s="1"/>
  <c r="I27" i="45"/>
  <c r="E27" i="45"/>
  <c r="C27" i="45"/>
  <c r="H27" i="45" s="1"/>
  <c r="P26" i="45"/>
  <c r="N26" i="45"/>
  <c r="M26" i="45"/>
  <c r="K26" i="45"/>
  <c r="J26" i="45"/>
  <c r="L26" i="45" s="1"/>
  <c r="F26" i="45"/>
  <c r="C26" i="45"/>
  <c r="E26" i="45" s="1"/>
  <c r="K25" i="45"/>
  <c r="L25" i="45" s="1"/>
  <c r="M25" i="45" s="1"/>
  <c r="N25" i="45" s="1"/>
  <c r="O25" i="45" s="1"/>
  <c r="P25" i="45" s="1"/>
  <c r="D25" i="45"/>
  <c r="E25" i="45" s="1"/>
  <c r="F25" i="45" s="1"/>
  <c r="G25" i="45" s="1"/>
  <c r="H25" i="45" s="1"/>
  <c r="I25" i="45" s="1"/>
  <c r="J22" i="45"/>
  <c r="I22" i="45"/>
  <c r="H22" i="45"/>
  <c r="G22" i="45"/>
  <c r="F22" i="45"/>
  <c r="E22" i="45"/>
  <c r="J21" i="45"/>
  <c r="I21" i="45"/>
  <c r="H21" i="45"/>
  <c r="G21" i="45"/>
  <c r="F21" i="45"/>
  <c r="E21" i="45"/>
  <c r="K20" i="45"/>
  <c r="Q20" i="45" s="1"/>
  <c r="D20" i="45"/>
  <c r="K19" i="45"/>
  <c r="Q19" i="45" s="1"/>
  <c r="D19" i="45"/>
  <c r="K18" i="45"/>
  <c r="Q18" i="45" s="1"/>
  <c r="D18" i="45"/>
  <c r="K17" i="45"/>
  <c r="Q17" i="45" s="1"/>
  <c r="D17" i="45"/>
  <c r="K16" i="45"/>
  <c r="Q16" i="45" s="1"/>
  <c r="D16" i="45"/>
  <c r="K15" i="45"/>
  <c r="Q15" i="45" s="1"/>
  <c r="D15" i="45"/>
  <c r="K14" i="45"/>
  <c r="Q14" i="45" s="1"/>
  <c r="D14" i="45"/>
  <c r="K13" i="45"/>
  <c r="Q13" i="45" s="1"/>
  <c r="D13" i="45"/>
  <c r="K12" i="45"/>
  <c r="Q12" i="45" s="1"/>
  <c r="D12" i="45"/>
  <c r="K11" i="45"/>
  <c r="Q11" i="45" s="1"/>
  <c r="D11" i="45"/>
  <c r="L10" i="45"/>
  <c r="M10" i="45" s="1"/>
  <c r="N10" i="45" s="1"/>
  <c r="O10" i="45" s="1"/>
  <c r="P10" i="45" s="1"/>
  <c r="Q10" i="45" s="1"/>
  <c r="E10" i="45"/>
  <c r="F10" i="45" s="1"/>
  <c r="G10" i="45" s="1"/>
  <c r="H10" i="45" s="1"/>
  <c r="I10" i="45" s="1"/>
  <c r="J10" i="45" s="1"/>
  <c r="I83" i="1"/>
  <c r="H83" i="1"/>
  <c r="G83" i="1"/>
  <c r="F83" i="1"/>
  <c r="E83" i="1"/>
  <c r="D83" i="1"/>
  <c r="I82" i="1"/>
  <c r="H82" i="1"/>
  <c r="G82" i="1"/>
  <c r="F82" i="1"/>
  <c r="E82" i="1"/>
  <c r="D82" i="1"/>
  <c r="I81" i="1"/>
  <c r="H81" i="1"/>
  <c r="G81" i="1"/>
  <c r="F81" i="1"/>
  <c r="E81" i="1"/>
  <c r="D81" i="1"/>
  <c r="I80" i="1"/>
  <c r="H80" i="1"/>
  <c r="G80" i="1"/>
  <c r="F80" i="1"/>
  <c r="E80" i="1"/>
  <c r="D80" i="1"/>
  <c r="I79" i="1"/>
  <c r="H79" i="1"/>
  <c r="G79" i="1"/>
  <c r="F79" i="1"/>
  <c r="E79" i="1"/>
  <c r="D79" i="1"/>
  <c r="I78" i="1"/>
  <c r="H78" i="1"/>
  <c r="F78" i="1"/>
  <c r="E78" i="1"/>
  <c r="D78" i="1"/>
  <c r="I77" i="1"/>
  <c r="H77" i="1"/>
  <c r="G77" i="1"/>
  <c r="F77" i="1"/>
  <c r="E77" i="1"/>
  <c r="D77" i="1"/>
  <c r="I76" i="1"/>
  <c r="H76" i="1"/>
  <c r="G76" i="1"/>
  <c r="F76" i="1"/>
  <c r="E76" i="1"/>
  <c r="D76" i="1"/>
  <c r="I75" i="1"/>
  <c r="H75" i="1"/>
  <c r="G75" i="1"/>
  <c r="F75" i="1"/>
  <c r="E75" i="1"/>
  <c r="D75" i="1"/>
  <c r="I74" i="1"/>
  <c r="H74" i="1"/>
  <c r="G74" i="1"/>
  <c r="F74" i="1"/>
  <c r="E74" i="1"/>
  <c r="D74" i="1"/>
  <c r="D73" i="1"/>
  <c r="E73" i="1" s="1"/>
  <c r="F73" i="1" s="1"/>
  <c r="G73" i="1" s="1"/>
  <c r="H73" i="1" s="1"/>
  <c r="I73" i="1" s="1"/>
  <c r="P69" i="1"/>
  <c r="O69" i="1"/>
  <c r="N69" i="1"/>
  <c r="M69" i="1"/>
  <c r="L69" i="1"/>
  <c r="K69" i="1"/>
  <c r="I69" i="1"/>
  <c r="H69" i="1"/>
  <c r="G69" i="1"/>
  <c r="F69" i="1"/>
  <c r="E69" i="1"/>
  <c r="D69" i="1"/>
  <c r="P68" i="1"/>
  <c r="O68" i="1"/>
  <c r="N68" i="1"/>
  <c r="M68" i="1"/>
  <c r="L68" i="1"/>
  <c r="K68" i="1"/>
  <c r="I68" i="1"/>
  <c r="H68" i="1"/>
  <c r="G68" i="1"/>
  <c r="F68" i="1"/>
  <c r="E68" i="1"/>
  <c r="D68" i="1"/>
  <c r="B68" i="1"/>
  <c r="P67" i="1"/>
  <c r="O67" i="1"/>
  <c r="N67" i="1"/>
  <c r="M67" i="1"/>
  <c r="L67" i="1"/>
  <c r="K67" i="1"/>
  <c r="I67" i="1"/>
  <c r="H67" i="1"/>
  <c r="G67" i="1"/>
  <c r="F67" i="1"/>
  <c r="E67" i="1"/>
  <c r="D67" i="1"/>
  <c r="B67" i="1"/>
  <c r="P66" i="1"/>
  <c r="O66" i="1"/>
  <c r="N66" i="1"/>
  <c r="M66" i="1"/>
  <c r="L66" i="1"/>
  <c r="K66" i="1"/>
  <c r="I66" i="1"/>
  <c r="H66" i="1"/>
  <c r="G66" i="1"/>
  <c r="F66" i="1"/>
  <c r="E66" i="1"/>
  <c r="D66" i="1"/>
  <c r="P65" i="1"/>
  <c r="O65" i="1"/>
  <c r="N65" i="1"/>
  <c r="M65" i="1"/>
  <c r="L65" i="1"/>
  <c r="K65" i="1"/>
  <c r="I65" i="1"/>
  <c r="H65" i="1"/>
  <c r="G65" i="1"/>
  <c r="F65" i="1"/>
  <c r="E65" i="1"/>
  <c r="D65" i="1"/>
  <c r="P64" i="1"/>
  <c r="O64" i="1"/>
  <c r="N64" i="1"/>
  <c r="M64" i="1"/>
  <c r="L64" i="1"/>
  <c r="K64" i="1"/>
  <c r="I64" i="1"/>
  <c r="H64" i="1"/>
  <c r="G64" i="1"/>
  <c r="F64" i="1"/>
  <c r="E64" i="1"/>
  <c r="D64" i="1"/>
  <c r="P63" i="1"/>
  <c r="O63" i="1"/>
  <c r="N63" i="1"/>
  <c r="M63" i="1"/>
  <c r="L63" i="1"/>
  <c r="K63" i="1"/>
  <c r="I63" i="1"/>
  <c r="H63" i="1"/>
  <c r="G63" i="1"/>
  <c r="F63" i="1"/>
  <c r="E63" i="1"/>
  <c r="D63" i="1"/>
  <c r="P62" i="1"/>
  <c r="O62" i="1"/>
  <c r="N62" i="1"/>
  <c r="M62" i="1"/>
  <c r="L62" i="1"/>
  <c r="K62" i="1"/>
  <c r="I62" i="1"/>
  <c r="H62" i="1"/>
  <c r="G62" i="1"/>
  <c r="F62" i="1"/>
  <c r="F70" i="1" s="1"/>
  <c r="F26" i="38" s="1"/>
  <c r="E62" i="1"/>
  <c r="D62" i="1"/>
  <c r="B62" i="1"/>
  <c r="P61" i="1"/>
  <c r="O61" i="1"/>
  <c r="N61" i="1"/>
  <c r="M61" i="1"/>
  <c r="L61" i="1"/>
  <c r="K61" i="1"/>
  <c r="I61" i="1"/>
  <c r="H61" i="1"/>
  <c r="G61" i="1"/>
  <c r="F61" i="1"/>
  <c r="E61" i="1"/>
  <c r="D61" i="1"/>
  <c r="P60" i="1"/>
  <c r="O60" i="1"/>
  <c r="N60" i="1"/>
  <c r="N70" i="1" s="1"/>
  <c r="G27" i="38" s="1"/>
  <c r="M60" i="1"/>
  <c r="L60" i="1"/>
  <c r="K60" i="1"/>
  <c r="I60" i="1"/>
  <c r="H60" i="1"/>
  <c r="G60" i="1"/>
  <c r="F60" i="1"/>
  <c r="E60" i="1"/>
  <c r="D60" i="1"/>
  <c r="K59" i="1"/>
  <c r="L59" i="1" s="1"/>
  <c r="M59" i="1" s="1"/>
  <c r="N59" i="1" s="1"/>
  <c r="O59" i="1" s="1"/>
  <c r="P59" i="1" s="1"/>
  <c r="D59" i="1"/>
  <c r="E59" i="1" s="1"/>
  <c r="F59" i="1" s="1"/>
  <c r="G59" i="1" s="1"/>
  <c r="H59" i="1" s="1"/>
  <c r="I59" i="1" s="1"/>
  <c r="J56" i="1"/>
  <c r="I56" i="1"/>
  <c r="H56" i="1"/>
  <c r="G56" i="1"/>
  <c r="F56" i="1"/>
  <c r="E56" i="1"/>
  <c r="Q55" i="1"/>
  <c r="P55" i="1"/>
  <c r="O55" i="1"/>
  <c r="N55" i="1"/>
  <c r="M55" i="1"/>
  <c r="L55" i="1"/>
  <c r="J55" i="1"/>
  <c r="I55" i="1"/>
  <c r="H55" i="1"/>
  <c r="G55" i="1"/>
  <c r="F55" i="1"/>
  <c r="E55" i="1"/>
  <c r="C55" i="1"/>
  <c r="B55" i="1"/>
  <c r="Q54" i="1"/>
  <c r="P54" i="1"/>
  <c r="O54" i="1"/>
  <c r="N54" i="1"/>
  <c r="M54" i="1"/>
  <c r="L54" i="1"/>
  <c r="J54" i="1"/>
  <c r="I54" i="1"/>
  <c r="H54" i="1"/>
  <c r="G54" i="1"/>
  <c r="F54" i="1"/>
  <c r="E54" i="1"/>
  <c r="C54" i="1"/>
  <c r="B54" i="1"/>
  <c r="Q53" i="1"/>
  <c r="P53" i="1"/>
  <c r="O53" i="1"/>
  <c r="N53" i="1"/>
  <c r="M53" i="1"/>
  <c r="L53" i="1"/>
  <c r="J53" i="1"/>
  <c r="I53" i="1"/>
  <c r="H53" i="1"/>
  <c r="G53" i="1"/>
  <c r="F53" i="1"/>
  <c r="E53" i="1"/>
  <c r="B53" i="1"/>
  <c r="Q52" i="1"/>
  <c r="P52" i="1"/>
  <c r="O52" i="1"/>
  <c r="N52" i="1"/>
  <c r="M52" i="1"/>
  <c r="L52" i="1"/>
  <c r="J52" i="1"/>
  <c r="I52" i="1"/>
  <c r="H52" i="1"/>
  <c r="G52" i="1"/>
  <c r="F52" i="1"/>
  <c r="E52" i="1"/>
  <c r="B52" i="1"/>
  <c r="Q51" i="1"/>
  <c r="P51" i="1"/>
  <c r="O51" i="1"/>
  <c r="N51" i="1"/>
  <c r="M51" i="1"/>
  <c r="L51" i="1"/>
  <c r="J51" i="1"/>
  <c r="I51" i="1"/>
  <c r="H51" i="1"/>
  <c r="G51" i="1"/>
  <c r="F51" i="1"/>
  <c r="E51" i="1"/>
  <c r="B51" i="1"/>
  <c r="Q50" i="1"/>
  <c r="P50" i="1"/>
  <c r="O50" i="1"/>
  <c r="N50" i="1"/>
  <c r="M50" i="1"/>
  <c r="L50" i="1"/>
  <c r="J50" i="1"/>
  <c r="I50" i="1"/>
  <c r="H50" i="1"/>
  <c r="G50" i="1"/>
  <c r="F50" i="1"/>
  <c r="E50" i="1"/>
  <c r="Q49" i="1"/>
  <c r="P49" i="1"/>
  <c r="O49" i="1"/>
  <c r="N49" i="1"/>
  <c r="M49" i="1"/>
  <c r="L49" i="1"/>
  <c r="J49" i="1"/>
  <c r="I49" i="1"/>
  <c r="H49" i="1"/>
  <c r="G49" i="1"/>
  <c r="F49" i="1"/>
  <c r="E49" i="1"/>
  <c r="B49" i="1"/>
  <c r="Q48" i="1"/>
  <c r="P48" i="1"/>
  <c r="O48" i="1"/>
  <c r="N48" i="1"/>
  <c r="M48" i="1"/>
  <c r="L48" i="1"/>
  <c r="J48" i="1"/>
  <c r="I48" i="1"/>
  <c r="H48" i="1"/>
  <c r="G48" i="1"/>
  <c r="F48" i="1"/>
  <c r="E48" i="1"/>
  <c r="D48" i="1"/>
  <c r="C48" i="1"/>
  <c r="B48" i="1"/>
  <c r="Q47" i="1"/>
  <c r="P47" i="1"/>
  <c r="O47" i="1"/>
  <c r="N47" i="1"/>
  <c r="M47" i="1"/>
  <c r="L47" i="1"/>
  <c r="J47" i="1"/>
  <c r="I47" i="1"/>
  <c r="H47" i="1"/>
  <c r="G47" i="1"/>
  <c r="F47" i="1"/>
  <c r="E47" i="1"/>
  <c r="Q46" i="1"/>
  <c r="Q56" i="1" s="1"/>
  <c r="I25" i="38" s="1"/>
  <c r="P46" i="1"/>
  <c r="O46" i="1"/>
  <c r="O56" i="1" s="1"/>
  <c r="G25" i="38" s="1"/>
  <c r="N46" i="1"/>
  <c r="N56" i="1" s="1"/>
  <c r="F25" i="38" s="1"/>
  <c r="M46" i="1"/>
  <c r="M56" i="1" s="1"/>
  <c r="E25" i="38" s="1"/>
  <c r="L46" i="1"/>
  <c r="L56" i="1" s="1"/>
  <c r="D25" i="38" s="1"/>
  <c r="J46" i="1"/>
  <c r="I46" i="1"/>
  <c r="H46" i="1"/>
  <c r="G46" i="1"/>
  <c r="F46" i="1"/>
  <c r="E46" i="1"/>
  <c r="L45" i="1"/>
  <c r="M45" i="1" s="1"/>
  <c r="N45" i="1" s="1"/>
  <c r="O45" i="1" s="1"/>
  <c r="P45" i="1" s="1"/>
  <c r="Q45" i="1" s="1"/>
  <c r="E45" i="1"/>
  <c r="F45" i="1" s="1"/>
  <c r="G45" i="1" s="1"/>
  <c r="H45" i="1" s="1"/>
  <c r="I45" i="1" s="1"/>
  <c r="J45" i="1" s="1"/>
  <c r="E30" i="1"/>
  <c r="F30" i="1" s="1"/>
  <c r="G30" i="1" s="1"/>
  <c r="H30" i="1" s="1"/>
  <c r="I30" i="1" s="1"/>
  <c r="J30" i="1" s="1"/>
  <c r="P26" i="1"/>
  <c r="O26" i="1"/>
  <c r="N26" i="1"/>
  <c r="M26" i="1"/>
  <c r="L26" i="1"/>
  <c r="K26" i="1"/>
  <c r="J25" i="1"/>
  <c r="I25" i="1"/>
  <c r="H25" i="1"/>
  <c r="G25" i="1"/>
  <c r="F25" i="1"/>
  <c r="E25" i="1"/>
  <c r="P8" i="1"/>
  <c r="O8" i="1"/>
  <c r="N8" i="1"/>
  <c r="M8" i="1"/>
  <c r="L8" i="1"/>
  <c r="E8" i="1"/>
  <c r="F8" i="1" s="1"/>
  <c r="G8" i="1" s="1"/>
  <c r="H8" i="1" s="1"/>
  <c r="I8" i="1" s="1"/>
  <c r="J8" i="1" s="1"/>
  <c r="E5" i="1"/>
  <c r="E4" i="1"/>
  <c r="D44" i="31"/>
  <c r="E44" i="31" s="1"/>
  <c r="F44" i="31" s="1"/>
  <c r="G44" i="31" s="1"/>
  <c r="H44" i="31" s="1"/>
  <c r="I44" i="31" s="1"/>
  <c r="H40" i="2" l="1"/>
  <c r="I34" i="2" s="1"/>
  <c r="D101" i="38"/>
  <c r="D177" i="38"/>
  <c r="E101" i="38"/>
  <c r="E177" i="38"/>
  <c r="F101" i="38"/>
  <c r="F177" i="38"/>
  <c r="G170" i="38"/>
  <c r="G177" i="38"/>
  <c r="H88" i="38"/>
  <c r="H177" i="38"/>
  <c r="C185" i="38"/>
  <c r="C180" i="38"/>
  <c r="C173" i="38"/>
  <c r="C195" i="38"/>
  <c r="C190" i="38"/>
  <c r="C186" i="38"/>
  <c r="C181" i="38"/>
  <c r="C196" i="38"/>
  <c r="C191" i="38"/>
  <c r="F162" i="38"/>
  <c r="F161" i="38"/>
  <c r="I104" i="38"/>
  <c r="I174" i="38"/>
  <c r="B117" i="38"/>
  <c r="B173" i="38"/>
  <c r="B167" i="38"/>
  <c r="B161" i="38"/>
  <c r="H69" i="38"/>
  <c r="F107" i="38"/>
  <c r="C147" i="38"/>
  <c r="C117" i="38"/>
  <c r="C91" i="38"/>
  <c r="C62" i="38"/>
  <c r="C167" i="38"/>
  <c r="C139" i="38"/>
  <c r="C109" i="38"/>
  <c r="C84" i="38"/>
  <c r="C161" i="38"/>
  <c r="C133" i="38"/>
  <c r="C103" i="38"/>
  <c r="C78" i="38"/>
  <c r="C155" i="38"/>
  <c r="C126" i="38"/>
  <c r="C97" i="38"/>
  <c r="C72" i="38"/>
  <c r="C63" i="38"/>
  <c r="C168" i="38"/>
  <c r="C140" i="38"/>
  <c r="C110" i="38"/>
  <c r="C85" i="38"/>
  <c r="C174" i="38"/>
  <c r="C162" i="38"/>
  <c r="C134" i="38"/>
  <c r="C104" i="38"/>
  <c r="C79" i="38"/>
  <c r="C156" i="38"/>
  <c r="C127" i="38"/>
  <c r="C98" i="38"/>
  <c r="C73" i="38"/>
  <c r="C148" i="38"/>
  <c r="C118" i="38"/>
  <c r="C92" i="38"/>
  <c r="D103" i="38"/>
  <c r="D173" i="38"/>
  <c r="F82" i="38"/>
  <c r="E103" i="38"/>
  <c r="E173" i="38"/>
  <c r="E104" i="38"/>
  <c r="E174" i="38"/>
  <c r="G167" i="38"/>
  <c r="G168" i="38"/>
  <c r="F76" i="38"/>
  <c r="H83" i="38"/>
  <c r="G104" i="38"/>
  <c r="G174" i="38"/>
  <c r="H104" i="38"/>
  <c r="H174" i="38"/>
  <c r="I103" i="38"/>
  <c r="I173" i="38"/>
  <c r="E108" i="38"/>
  <c r="I148" i="38"/>
  <c r="I62" i="38"/>
  <c r="I95" i="38"/>
  <c r="G122" i="38"/>
  <c r="E118" i="38"/>
  <c r="E79" i="38"/>
  <c r="E87" i="38"/>
  <c r="D62" i="38"/>
  <c r="E95" i="38"/>
  <c r="E130" i="38"/>
  <c r="G138" i="38"/>
  <c r="H91" i="38"/>
  <c r="E147" i="38"/>
  <c r="F114" i="38"/>
  <c r="F60" i="38"/>
  <c r="D88" i="38"/>
  <c r="E123" i="38"/>
  <c r="E100" i="38"/>
  <c r="F96" i="38"/>
  <c r="G118" i="38"/>
  <c r="H72" i="38"/>
  <c r="H100" i="38"/>
  <c r="E144" i="38"/>
  <c r="H113" i="38"/>
  <c r="I114" i="38"/>
  <c r="E102" i="38"/>
  <c r="E148" i="38"/>
  <c r="H71" i="38"/>
  <c r="E77" i="38"/>
  <c r="D58" i="38"/>
  <c r="D71" i="38"/>
  <c r="D73" i="38"/>
  <c r="E78" i="38"/>
  <c r="H103" i="38"/>
  <c r="E110" i="38"/>
  <c r="B118" i="38"/>
  <c r="I144" i="38"/>
  <c r="I171" i="38"/>
  <c r="I113" i="38"/>
  <c r="H84" i="38"/>
  <c r="I100" i="38"/>
  <c r="D95" i="38"/>
  <c r="F89" i="38"/>
  <c r="F123" i="38"/>
  <c r="H85" i="38"/>
  <c r="I96" i="38"/>
  <c r="E145" i="38"/>
  <c r="I134" i="38"/>
  <c r="I97" i="38"/>
  <c r="G101" i="38"/>
  <c r="I145" i="38"/>
  <c r="I172" i="38"/>
  <c r="G76" i="38"/>
  <c r="G70" i="38"/>
  <c r="I76" i="38"/>
  <c r="I107" i="38"/>
  <c r="F110" i="38"/>
  <c r="H70" i="38"/>
  <c r="D82" i="38"/>
  <c r="F95" i="38"/>
  <c r="H89" i="38"/>
  <c r="F113" i="38"/>
  <c r="D59" i="38"/>
  <c r="H90" i="38"/>
  <c r="F98" i="38"/>
  <c r="I101" i="38"/>
  <c r="E131" i="38"/>
  <c r="F109" i="38"/>
  <c r="I70" i="38"/>
  <c r="G95" i="38"/>
  <c r="I87" i="38"/>
  <c r="I123" i="38"/>
  <c r="H73" i="38"/>
  <c r="I98" i="38"/>
  <c r="E114" i="38"/>
  <c r="I131" i="38"/>
  <c r="I147" i="38"/>
  <c r="G82" i="38"/>
  <c r="I118" i="38"/>
  <c r="D90" i="38"/>
  <c r="H76" i="38"/>
  <c r="G84" i="38"/>
  <c r="G107" i="38"/>
  <c r="E60" i="38"/>
  <c r="E58" i="38"/>
  <c r="H58" i="38"/>
  <c r="H60" i="38"/>
  <c r="D79" i="38"/>
  <c r="D78" i="38"/>
  <c r="D77" i="38"/>
  <c r="D75" i="38"/>
  <c r="F81" i="38"/>
  <c r="F85" i="38"/>
  <c r="F84" i="38"/>
  <c r="F83" i="38"/>
  <c r="D110" i="38"/>
  <c r="D109" i="38"/>
  <c r="D108" i="38"/>
  <c r="D106" i="38"/>
  <c r="D127" i="38"/>
  <c r="D123" i="38"/>
  <c r="H137" i="38"/>
  <c r="H138" i="38"/>
  <c r="H139" i="38"/>
  <c r="H140" i="38"/>
  <c r="H136" i="38"/>
  <c r="E170" i="38"/>
  <c r="E143" i="38"/>
  <c r="G139" i="38"/>
  <c r="G126" i="38"/>
  <c r="G140" i="38"/>
  <c r="G127" i="38"/>
  <c r="H59" i="38"/>
  <c r="H63" i="38"/>
  <c r="D69" i="38"/>
  <c r="F77" i="38"/>
  <c r="F79" i="38"/>
  <c r="D83" i="38"/>
  <c r="D85" i="38"/>
  <c r="D91" i="38"/>
  <c r="F94" i="38"/>
  <c r="B97" i="38"/>
  <c r="D100" i="38"/>
  <c r="E113" i="38"/>
  <c r="F115" i="38"/>
  <c r="F118" i="38"/>
  <c r="I58" i="38"/>
  <c r="I60" i="38"/>
  <c r="E76" i="38"/>
  <c r="E107" i="38"/>
  <c r="E127" i="38"/>
  <c r="E126" i="38"/>
  <c r="E124" i="38"/>
  <c r="E122" i="38"/>
  <c r="G130" i="38"/>
  <c r="G131" i="38"/>
  <c r="G134" i="38"/>
  <c r="G133" i="38"/>
  <c r="G132" i="38"/>
  <c r="I138" i="38"/>
  <c r="I139" i="38"/>
  <c r="I140" i="38"/>
  <c r="I136" i="38"/>
  <c r="I137" i="38"/>
  <c r="F59" i="38"/>
  <c r="F170" i="38"/>
  <c r="I59" i="38"/>
  <c r="I63" i="38"/>
  <c r="G69" i="38"/>
  <c r="E75" i="38"/>
  <c r="I77" i="38"/>
  <c r="I79" i="38"/>
  <c r="G83" i="38"/>
  <c r="G85" i="38"/>
  <c r="E89" i="38"/>
  <c r="I94" i="38"/>
  <c r="E97" i="38"/>
  <c r="D102" i="38"/>
  <c r="G103" i="38"/>
  <c r="F108" i="38"/>
  <c r="G115" i="38"/>
  <c r="G63" i="38"/>
  <c r="G62" i="38"/>
  <c r="G59" i="38"/>
  <c r="E85" i="38"/>
  <c r="E83" i="38"/>
  <c r="E81" i="38"/>
  <c r="E84" i="38"/>
  <c r="H98" i="38"/>
  <c r="H97" i="38"/>
  <c r="H96" i="38"/>
  <c r="H94" i="38"/>
  <c r="F130" i="38"/>
  <c r="F131" i="38"/>
  <c r="F134" i="38"/>
  <c r="F133" i="38"/>
  <c r="F132" i="38"/>
  <c r="G137" i="38"/>
  <c r="G171" i="38"/>
  <c r="G123" i="38"/>
  <c r="G172" i="38"/>
  <c r="G124" i="38"/>
  <c r="D70" i="38"/>
  <c r="H82" i="38"/>
  <c r="D87" i="38"/>
  <c r="D118" i="38"/>
  <c r="D117" i="38"/>
  <c r="D115" i="38"/>
  <c r="D114" i="38"/>
  <c r="F122" i="38"/>
  <c r="F127" i="38"/>
  <c r="F126" i="38"/>
  <c r="F124" i="38"/>
  <c r="H130" i="38"/>
  <c r="H131" i="38"/>
  <c r="H134" i="38"/>
  <c r="H133" i="38"/>
  <c r="H132" i="38"/>
  <c r="D148" i="38"/>
  <c r="D147" i="38"/>
  <c r="D145" i="38"/>
  <c r="D143" i="38"/>
  <c r="D144" i="38"/>
  <c r="D72" i="38"/>
  <c r="F75" i="38"/>
  <c r="B78" i="38"/>
  <c r="D81" i="38"/>
  <c r="F97" i="38"/>
  <c r="G100" i="38"/>
  <c r="E106" i="38"/>
  <c r="I108" i="38"/>
  <c r="I110" i="38"/>
  <c r="I84" i="38"/>
  <c r="I83" i="38"/>
  <c r="I85" i="38"/>
  <c r="I81" i="38"/>
  <c r="D170" i="38"/>
  <c r="H170" i="38"/>
  <c r="H101" i="38"/>
  <c r="B140" i="38"/>
  <c r="B63" i="38"/>
  <c r="B134" i="38"/>
  <c r="B148" i="38"/>
  <c r="B127" i="38"/>
  <c r="B92" i="38"/>
  <c r="B85" i="38"/>
  <c r="B156" i="38"/>
  <c r="B104" i="38"/>
  <c r="B73" i="38"/>
  <c r="G60" i="38"/>
  <c r="I89" i="38"/>
  <c r="F106" i="38"/>
  <c r="E69" i="38"/>
  <c r="E73" i="38"/>
  <c r="E71" i="38"/>
  <c r="E72" i="38"/>
  <c r="G78" i="38"/>
  <c r="G77" i="38"/>
  <c r="G75" i="38"/>
  <c r="G79" i="38"/>
  <c r="E92" i="38"/>
  <c r="E88" i="38"/>
  <c r="E91" i="38"/>
  <c r="E90" i="38"/>
  <c r="G106" i="38"/>
  <c r="G110" i="38"/>
  <c r="G109" i="38"/>
  <c r="G108" i="38"/>
  <c r="B139" i="38"/>
  <c r="B62" i="38"/>
  <c r="B133" i="38"/>
  <c r="B147" i="38"/>
  <c r="B126" i="38"/>
  <c r="B91" i="38"/>
  <c r="B84" i="38"/>
  <c r="B155" i="38"/>
  <c r="B103" i="38"/>
  <c r="B72" i="38"/>
  <c r="E62" i="38"/>
  <c r="E70" i="38"/>
  <c r="G72" i="38"/>
  <c r="I75" i="38"/>
  <c r="G81" i="38"/>
  <c r="G102" i="38"/>
  <c r="B109" i="38"/>
  <c r="D124" i="38"/>
  <c r="D60" i="38"/>
  <c r="F73" i="38"/>
  <c r="F72" i="38"/>
  <c r="F71" i="38"/>
  <c r="F69" i="38"/>
  <c r="H75" i="38"/>
  <c r="H79" i="38"/>
  <c r="H78" i="38"/>
  <c r="H77" i="38"/>
  <c r="D94" i="38"/>
  <c r="D98" i="38"/>
  <c r="D97" i="38"/>
  <c r="D96" i="38"/>
  <c r="F88" i="38"/>
  <c r="F92" i="38"/>
  <c r="F91" i="38"/>
  <c r="F90" i="38"/>
  <c r="H106" i="38"/>
  <c r="H110" i="38"/>
  <c r="H109" i="38"/>
  <c r="H108" i="38"/>
  <c r="H123" i="38"/>
  <c r="H127" i="38"/>
  <c r="H126" i="38"/>
  <c r="H124" i="38"/>
  <c r="D139" i="38"/>
  <c r="D140" i="38"/>
  <c r="D136" i="38"/>
  <c r="D137" i="38"/>
  <c r="D138" i="38"/>
  <c r="F143" i="38"/>
  <c r="F144" i="38"/>
  <c r="F148" i="38"/>
  <c r="F147" i="38"/>
  <c r="F145" i="38"/>
  <c r="I143" i="38"/>
  <c r="I170" i="38"/>
  <c r="F58" i="38"/>
  <c r="H62" i="38"/>
  <c r="F70" i="38"/>
  <c r="D76" i="38"/>
  <c r="F78" i="38"/>
  <c r="H81" i="38"/>
  <c r="D84" i="38"/>
  <c r="F87" i="38"/>
  <c r="D92" i="38"/>
  <c r="H95" i="38"/>
  <c r="B98" i="38"/>
  <c r="H102" i="38"/>
  <c r="I106" i="38"/>
  <c r="E109" i="38"/>
  <c r="F117" i="38"/>
  <c r="G89" i="38"/>
  <c r="G87" i="38"/>
  <c r="G113" i="38"/>
  <c r="G114" i="38"/>
  <c r="I122" i="38"/>
  <c r="I127" i="38"/>
  <c r="I126" i="38"/>
  <c r="I124" i="38"/>
  <c r="E136" i="38"/>
  <c r="E137" i="38"/>
  <c r="E138" i="38"/>
  <c r="E139" i="38"/>
  <c r="E140" i="38"/>
  <c r="G143" i="38"/>
  <c r="G144" i="38"/>
  <c r="G148" i="38"/>
  <c r="G147" i="38"/>
  <c r="G145" i="38"/>
  <c r="G58" i="38"/>
  <c r="I78" i="38"/>
  <c r="E82" i="38"/>
  <c r="G90" i="38"/>
  <c r="G92" i="38"/>
  <c r="E96" i="38"/>
  <c r="E98" i="38"/>
  <c r="D104" i="38"/>
  <c r="D107" i="38"/>
  <c r="G117" i="38"/>
  <c r="D122" i="38"/>
  <c r="D126" i="38"/>
  <c r="D134" i="38"/>
  <c r="D133" i="38"/>
  <c r="D132" i="38"/>
  <c r="D130" i="38"/>
  <c r="D131" i="38"/>
  <c r="F136" i="38"/>
  <c r="F137" i="38"/>
  <c r="F138" i="38"/>
  <c r="F139" i="38"/>
  <c r="F140" i="38"/>
  <c r="H143" i="38"/>
  <c r="H144" i="38"/>
  <c r="H148" i="38"/>
  <c r="H147" i="38"/>
  <c r="H145" i="38"/>
  <c r="D63" i="38"/>
  <c r="I109" i="38"/>
  <c r="H114" i="38"/>
  <c r="H118" i="38"/>
  <c r="H117" i="38"/>
  <c r="H115" i="38"/>
  <c r="I73" i="38"/>
  <c r="I71" i="38"/>
  <c r="I69" i="38"/>
  <c r="I72" i="38"/>
  <c r="G98" i="38"/>
  <c r="G97" i="38"/>
  <c r="G96" i="38"/>
  <c r="G94" i="38"/>
  <c r="I88" i="38"/>
  <c r="I90" i="38"/>
  <c r="I92" i="38"/>
  <c r="I91" i="38"/>
  <c r="F171" i="38"/>
  <c r="F100" i="38"/>
  <c r="F102" i="38"/>
  <c r="F172" i="38"/>
  <c r="F103" i="38"/>
  <c r="F62" i="38"/>
  <c r="F104" i="38"/>
  <c r="F63" i="38"/>
  <c r="E59" i="38"/>
  <c r="E63" i="38"/>
  <c r="G71" i="38"/>
  <c r="G73" i="38"/>
  <c r="I82" i="38"/>
  <c r="G88" i="38"/>
  <c r="E94" i="38"/>
  <c r="H107" i="38"/>
  <c r="B110" i="38"/>
  <c r="D113" i="38"/>
  <c r="H122" i="38"/>
  <c r="H87" i="38"/>
  <c r="D89" i="38"/>
  <c r="E115" i="38"/>
  <c r="E117" i="38"/>
  <c r="I130" i="38"/>
  <c r="E132" i="38"/>
  <c r="E133" i="38"/>
  <c r="E134" i="38"/>
  <c r="G136" i="38"/>
  <c r="I115" i="38"/>
  <c r="I117" i="38"/>
  <c r="I132" i="38"/>
  <c r="I133" i="38"/>
  <c r="D172" i="38"/>
  <c r="D171" i="38"/>
  <c r="O70" i="1"/>
  <c r="H27" i="38" s="1"/>
  <c r="O26" i="45"/>
  <c r="P27" i="45"/>
  <c r="N32" i="45"/>
  <c r="P70" i="1"/>
  <c r="I27" i="38" s="1"/>
  <c r="P32" i="45"/>
  <c r="P29" i="45"/>
  <c r="N31" i="45"/>
  <c r="K70" i="1"/>
  <c r="D27" i="38" s="1"/>
  <c r="L70" i="1"/>
  <c r="E27" i="38" s="1"/>
  <c r="O33" i="45"/>
  <c r="P34" i="45"/>
  <c r="M70" i="1"/>
  <c r="F27" i="38" s="1"/>
  <c r="F27" i="45"/>
  <c r="G29" i="45"/>
  <c r="G31" i="45"/>
  <c r="E70" i="1"/>
  <c r="E26" i="38" s="1"/>
  <c r="H70" i="1"/>
  <c r="H26" i="38" s="1"/>
  <c r="G27" i="45"/>
  <c r="E28" i="45"/>
  <c r="G70" i="1"/>
  <c r="G26" i="38" s="1"/>
  <c r="I70" i="1"/>
  <c r="I26" i="38" s="1"/>
  <c r="D70" i="1"/>
  <c r="D26" i="38" s="1"/>
  <c r="P56" i="1"/>
  <c r="H25" i="38" s="1"/>
  <c r="H153" i="38" s="1"/>
  <c r="G156" i="38"/>
  <c r="G155" i="38"/>
  <c r="G154" i="38"/>
  <c r="G152" i="38"/>
  <c r="G153" i="38"/>
  <c r="I152" i="38"/>
  <c r="I153" i="38"/>
  <c r="I156" i="38"/>
  <c r="I155" i="38"/>
  <c r="I154" i="38"/>
  <c r="D153" i="38"/>
  <c r="D156" i="38"/>
  <c r="D155" i="38"/>
  <c r="D154" i="38"/>
  <c r="D152" i="38"/>
  <c r="Q21" i="45"/>
  <c r="I150" i="47" s="1"/>
  <c r="E153" i="38"/>
  <c r="E156" i="38"/>
  <c r="E155" i="38"/>
  <c r="E154" i="38"/>
  <c r="E152" i="38"/>
  <c r="F156" i="38"/>
  <c r="F155" i="38"/>
  <c r="F154" i="38"/>
  <c r="F152" i="38"/>
  <c r="F153" i="38"/>
  <c r="L11" i="45"/>
  <c r="L12" i="45"/>
  <c r="L13" i="45"/>
  <c r="L14" i="45"/>
  <c r="L15" i="45"/>
  <c r="L16" i="45"/>
  <c r="L17" i="45"/>
  <c r="L18" i="45"/>
  <c r="L19" i="45"/>
  <c r="L20" i="45"/>
  <c r="M11" i="45"/>
  <c r="M12" i="45"/>
  <c r="M13" i="45"/>
  <c r="M14" i="45"/>
  <c r="M15" i="45"/>
  <c r="M16" i="45"/>
  <c r="M17" i="45"/>
  <c r="M18" i="45"/>
  <c r="M19" i="45"/>
  <c r="M20" i="45"/>
  <c r="N11" i="45"/>
  <c r="N12" i="45"/>
  <c r="N13" i="45"/>
  <c r="N14" i="45"/>
  <c r="N15" i="45"/>
  <c r="N16" i="45"/>
  <c r="N17" i="45"/>
  <c r="N18" i="45"/>
  <c r="N19" i="45"/>
  <c r="N20" i="45"/>
  <c r="O11" i="45"/>
  <c r="O12" i="45"/>
  <c r="O13" i="45"/>
  <c r="O14" i="45"/>
  <c r="O15" i="45"/>
  <c r="O16" i="45"/>
  <c r="O17" i="45"/>
  <c r="O18" i="45"/>
  <c r="O19" i="45"/>
  <c r="O20" i="45"/>
  <c r="P11" i="45"/>
  <c r="P12" i="45"/>
  <c r="P13" i="45"/>
  <c r="P14" i="45"/>
  <c r="P15" i="45"/>
  <c r="P16" i="45"/>
  <c r="P17" i="45"/>
  <c r="P18" i="45"/>
  <c r="P19" i="45"/>
  <c r="P20" i="45"/>
  <c r="F158" i="38"/>
  <c r="F159" i="38"/>
  <c r="F160" i="38"/>
  <c r="G26" i="45"/>
  <c r="D29" i="45"/>
  <c r="G32" i="45"/>
  <c r="H26" i="45"/>
  <c r="G28" i="45"/>
  <c r="E29" i="45"/>
  <c r="D30" i="45"/>
  <c r="D31" i="45"/>
  <c r="H32" i="45"/>
  <c r="E33" i="45"/>
  <c r="I26" i="45"/>
  <c r="I36" i="45" s="1"/>
  <c r="I157" i="47" s="1"/>
  <c r="D27" i="45"/>
  <c r="H28" i="45"/>
  <c r="F29" i="45"/>
  <c r="F36" i="45" s="1"/>
  <c r="E30" i="45"/>
  <c r="E31" i="45"/>
  <c r="I32" i="45"/>
  <c r="F33" i="45"/>
  <c r="D34" i="45"/>
  <c r="H29" i="45"/>
  <c r="G33" i="45"/>
  <c r="G30" i="45"/>
  <c r="H33" i="45"/>
  <c r="D26" i="45"/>
  <c r="H30" i="45"/>
  <c r="H31" i="45"/>
  <c r="D32" i="45"/>
  <c r="I33" i="45"/>
  <c r="G164" i="38"/>
  <c r="G165" i="38"/>
  <c r="G166" i="38"/>
  <c r="K29" i="45"/>
  <c r="M30" i="45"/>
  <c r="K34" i="45"/>
  <c r="M35" i="45"/>
  <c r="L29" i="45"/>
  <c r="N30" i="45"/>
  <c r="K33" i="45"/>
  <c r="L34" i="45"/>
  <c r="N35" i="45"/>
  <c r="K28" i="45"/>
  <c r="M29" i="45"/>
  <c r="O30" i="45"/>
  <c r="K32" i="45"/>
  <c r="L33" i="45"/>
  <c r="M34" i="45"/>
  <c r="O35" i="45"/>
  <c r="K27" i="45"/>
  <c r="L28" i="45"/>
  <c r="N29" i="45"/>
  <c r="N36" i="45" s="1"/>
  <c r="P30" i="45"/>
  <c r="L32" i="45"/>
  <c r="M33" i="45"/>
  <c r="N34" i="45"/>
  <c r="P35" i="45"/>
  <c r="L27" i="45"/>
  <c r="M28" i="45"/>
  <c r="K31" i="45"/>
  <c r="M32" i="45"/>
  <c r="N33" i="45"/>
  <c r="K30" i="45"/>
  <c r="K35" i="45"/>
  <c r="G43" i="45"/>
  <c r="I46" i="45"/>
  <c r="F43" i="45"/>
  <c r="I84" i="1"/>
  <c r="E46" i="45"/>
  <c r="F45" i="45"/>
  <c r="E84" i="1"/>
  <c r="I40" i="45"/>
  <c r="H43" i="45"/>
  <c r="G45" i="45"/>
  <c r="E47" i="45"/>
  <c r="I43" i="45"/>
  <c r="H47" i="45"/>
  <c r="D46" i="45"/>
  <c r="I47" i="45"/>
  <c r="F84" i="1"/>
  <c r="D84" i="1"/>
  <c r="E44" i="45"/>
  <c r="G84" i="1"/>
  <c r="D43" i="45"/>
  <c r="F44" i="45"/>
  <c r="G46" i="45"/>
  <c r="I48" i="45"/>
  <c r="H84" i="1"/>
  <c r="G44" i="45"/>
  <c r="H46" i="45"/>
  <c r="D42" i="45"/>
  <c r="D41" i="45"/>
  <c r="E42" i="45"/>
  <c r="H45" i="45"/>
  <c r="D49" i="45"/>
  <c r="D40" i="45"/>
  <c r="E41" i="45"/>
  <c r="F42" i="45"/>
  <c r="H44" i="45"/>
  <c r="I45" i="45"/>
  <c r="D48" i="45"/>
  <c r="E49" i="45"/>
  <c r="E40" i="45"/>
  <c r="F41" i="45"/>
  <c r="G42" i="45"/>
  <c r="I44" i="45"/>
  <c r="D47" i="45"/>
  <c r="E48" i="45"/>
  <c r="F49" i="45"/>
  <c r="F40" i="45"/>
  <c r="G41" i="45"/>
  <c r="H42" i="45"/>
  <c r="F48" i="45"/>
  <c r="G49" i="45"/>
  <c r="G40" i="45"/>
  <c r="H41" i="45"/>
  <c r="D45" i="45"/>
  <c r="F47" i="45"/>
  <c r="G48" i="45"/>
  <c r="H49" i="45"/>
  <c r="H59" i="47"/>
  <c r="B112" i="47"/>
  <c r="G90" i="47"/>
  <c r="H87" i="47"/>
  <c r="G64" i="47"/>
  <c r="G67" i="47"/>
  <c r="I87" i="47"/>
  <c r="I151" i="47"/>
  <c r="D68" i="47"/>
  <c r="F111" i="47"/>
  <c r="G105" i="47"/>
  <c r="G58" i="47"/>
  <c r="G59" i="47"/>
  <c r="F74" i="47"/>
  <c r="F114" i="47"/>
  <c r="E87" i="47"/>
  <c r="E60" i="47"/>
  <c r="E68" i="47"/>
  <c r="G74" i="47"/>
  <c r="D80" i="47"/>
  <c r="D85" i="47"/>
  <c r="G88" i="47"/>
  <c r="F112" i="47"/>
  <c r="F60" i="47"/>
  <c r="H68" i="47"/>
  <c r="I75" i="47"/>
  <c r="E80" i="47"/>
  <c r="E85" i="47"/>
  <c r="F115" i="47"/>
  <c r="G60" i="47"/>
  <c r="I68" i="47"/>
  <c r="H80" i="47"/>
  <c r="H85" i="47"/>
  <c r="I77" i="47"/>
  <c r="E58" i="47"/>
  <c r="I80" i="47"/>
  <c r="I85" i="47"/>
  <c r="G89" i="47"/>
  <c r="E104" i="47"/>
  <c r="F58" i="47"/>
  <c r="I76" i="47"/>
  <c r="D87" i="47"/>
  <c r="F105" i="47"/>
  <c r="D58" i="47"/>
  <c r="F59" i="47"/>
  <c r="H60" i="47"/>
  <c r="E67" i="47"/>
  <c r="G68" i="47"/>
  <c r="I69" i="47"/>
  <c r="I70" i="47"/>
  <c r="I71" i="47"/>
  <c r="E74" i="47"/>
  <c r="G75" i="47"/>
  <c r="G76" i="47"/>
  <c r="G77" i="47"/>
  <c r="I79" i="47"/>
  <c r="E81" i="47"/>
  <c r="E82" i="47"/>
  <c r="E83" i="47"/>
  <c r="G85" i="47"/>
  <c r="I86" i="47"/>
  <c r="E88" i="47"/>
  <c r="E89" i="47"/>
  <c r="E90" i="47"/>
  <c r="E105" i="47"/>
  <c r="G106" i="47"/>
  <c r="G107" i="47"/>
  <c r="G108" i="47"/>
  <c r="I111" i="47"/>
  <c r="I112" i="47"/>
  <c r="I113" i="47"/>
  <c r="I114" i="47"/>
  <c r="I60" i="47"/>
  <c r="F67" i="47"/>
  <c r="D73" i="47"/>
  <c r="H75" i="47"/>
  <c r="H76" i="47"/>
  <c r="H77" i="47"/>
  <c r="F81" i="47"/>
  <c r="F82" i="47"/>
  <c r="F83" i="47"/>
  <c r="F88" i="47"/>
  <c r="F89" i="47"/>
  <c r="F90" i="47"/>
  <c r="D104" i="47"/>
  <c r="H106" i="47"/>
  <c r="H107" i="47"/>
  <c r="H108" i="47"/>
  <c r="D64" i="47"/>
  <c r="E73" i="47"/>
  <c r="G81" i="47"/>
  <c r="G83" i="47"/>
  <c r="I59" i="47"/>
  <c r="E63" i="47"/>
  <c r="E64" i="47"/>
  <c r="H67" i="47"/>
  <c r="D69" i="47"/>
  <c r="D70" i="47"/>
  <c r="D71" i="47"/>
  <c r="F73" i="47"/>
  <c r="H74" i="47"/>
  <c r="D79" i="47"/>
  <c r="F80" i="47"/>
  <c r="H81" i="47"/>
  <c r="H82" i="47"/>
  <c r="H83" i="47"/>
  <c r="D86" i="47"/>
  <c r="F87" i="47"/>
  <c r="H88" i="47"/>
  <c r="H89" i="47"/>
  <c r="H90" i="47"/>
  <c r="F104" i="47"/>
  <c r="H105" i="47"/>
  <c r="D111" i="47"/>
  <c r="D112" i="47"/>
  <c r="D113" i="47"/>
  <c r="D114" i="47"/>
  <c r="D63" i="47"/>
  <c r="G82" i="47"/>
  <c r="I106" i="47"/>
  <c r="I107" i="47"/>
  <c r="I108" i="47"/>
  <c r="H58" i="47"/>
  <c r="D60" i="47"/>
  <c r="F63" i="47"/>
  <c r="E69" i="47"/>
  <c r="E70" i="47"/>
  <c r="I74" i="47"/>
  <c r="G80" i="47"/>
  <c r="I81" i="47"/>
  <c r="I82" i="47"/>
  <c r="G87" i="47"/>
  <c r="I88" i="47"/>
  <c r="I89" i="47"/>
  <c r="I105" i="47"/>
  <c r="E111" i="47"/>
  <c r="E112" i="47"/>
  <c r="E113" i="47"/>
  <c r="E114" i="47"/>
  <c r="I58" i="47"/>
  <c r="F69" i="47"/>
  <c r="F70" i="47"/>
  <c r="F71" i="47"/>
  <c r="D75" i="47"/>
  <c r="D76" i="47"/>
  <c r="D77" i="47"/>
  <c r="F86" i="47"/>
  <c r="D106" i="47"/>
  <c r="D107" i="47"/>
  <c r="D108" i="47"/>
  <c r="I158" i="47"/>
  <c r="H63" i="47"/>
  <c r="G69" i="47"/>
  <c r="G70" i="47"/>
  <c r="E75" i="47"/>
  <c r="E76" i="47"/>
  <c r="E106" i="47"/>
  <c r="E107" i="47"/>
  <c r="G111" i="47"/>
  <c r="G112" i="47"/>
  <c r="G113" i="47"/>
  <c r="G114" i="47"/>
  <c r="I63" i="47"/>
  <c r="H69" i="47"/>
  <c r="H70" i="47"/>
  <c r="F75" i="47"/>
  <c r="F76" i="47"/>
  <c r="D81" i="47"/>
  <c r="D82" i="47"/>
  <c r="D88" i="47"/>
  <c r="D89" i="47"/>
  <c r="F106" i="47"/>
  <c r="H111" i="47"/>
  <c r="H112" i="47"/>
  <c r="H113" i="47"/>
  <c r="H114" i="47"/>
  <c r="I32" i="2" l="1"/>
  <c r="I16" i="2"/>
  <c r="I14" i="2"/>
  <c r="I10" i="2"/>
  <c r="I25" i="2"/>
  <c r="I23" i="2"/>
  <c r="I11" i="2"/>
  <c r="I18" i="2"/>
  <c r="I9" i="2"/>
  <c r="I27" i="2"/>
  <c r="I19" i="2"/>
  <c r="I17" i="2"/>
  <c r="I13" i="2"/>
  <c r="I28" i="2"/>
  <c r="I26" i="2"/>
  <c r="I22" i="2"/>
  <c r="I31" i="2"/>
  <c r="I12" i="2"/>
  <c r="I33" i="2"/>
  <c r="H42" i="2"/>
  <c r="I24" i="2"/>
  <c r="I21" i="2"/>
  <c r="I15" i="2"/>
  <c r="I8" i="2"/>
  <c r="I30" i="2"/>
  <c r="G159" i="38"/>
  <c r="G162" i="38"/>
  <c r="G161" i="38"/>
  <c r="I166" i="38"/>
  <c r="I168" i="38"/>
  <c r="I167" i="38"/>
  <c r="H159" i="38"/>
  <c r="H161" i="38"/>
  <c r="H162" i="38"/>
  <c r="H165" i="38"/>
  <c r="H168" i="38"/>
  <c r="H167" i="38"/>
  <c r="E164" i="38"/>
  <c r="E167" i="38"/>
  <c r="E168" i="38"/>
  <c r="E158" i="38"/>
  <c r="E161" i="38"/>
  <c r="E162" i="38"/>
  <c r="D166" i="38"/>
  <c r="D167" i="38"/>
  <c r="D168" i="38"/>
  <c r="D158" i="38"/>
  <c r="D161" i="38"/>
  <c r="D162" i="38"/>
  <c r="I160" i="38"/>
  <c r="I161" i="38"/>
  <c r="I162" i="38"/>
  <c r="F165" i="38"/>
  <c r="F167" i="38"/>
  <c r="F168" i="38"/>
  <c r="D165" i="38"/>
  <c r="H166" i="38"/>
  <c r="D164" i="38"/>
  <c r="H164" i="38"/>
  <c r="I159" i="38"/>
  <c r="H158" i="38"/>
  <c r="E166" i="38"/>
  <c r="H160" i="38"/>
  <c r="G158" i="38"/>
  <c r="H154" i="38"/>
  <c r="I164" i="38"/>
  <c r="H155" i="38"/>
  <c r="G160" i="38"/>
  <c r="F166" i="38"/>
  <c r="I165" i="38"/>
  <c r="H156" i="38"/>
  <c r="F164" i="38"/>
  <c r="H152" i="38"/>
  <c r="M36" i="45"/>
  <c r="F164" i="47" s="1"/>
  <c r="K36" i="45"/>
  <c r="D162" i="47" s="1"/>
  <c r="L36" i="45"/>
  <c r="E164" i="47" s="1"/>
  <c r="E165" i="38"/>
  <c r="P36" i="45"/>
  <c r="I164" i="47" s="1"/>
  <c r="O36" i="45"/>
  <c r="H162" i="47" s="1"/>
  <c r="E160" i="38"/>
  <c r="E159" i="38"/>
  <c r="E36" i="45"/>
  <c r="E158" i="47" s="1"/>
  <c r="D160" i="38"/>
  <c r="D159" i="38"/>
  <c r="I158" i="38"/>
  <c r="I153" i="47"/>
  <c r="I152" i="47"/>
  <c r="M21" i="45"/>
  <c r="I154" i="47"/>
  <c r="P21" i="45"/>
  <c r="L21" i="45"/>
  <c r="O21" i="45"/>
  <c r="N21" i="45"/>
  <c r="F156" i="47"/>
  <c r="F157" i="47"/>
  <c r="F158" i="47"/>
  <c r="I156" i="47"/>
  <c r="H36" i="45"/>
  <c r="G36" i="45"/>
  <c r="D36" i="45"/>
  <c r="I163" i="47"/>
  <c r="I162" i="47"/>
  <c r="H164" i="47"/>
  <c r="H163" i="47"/>
  <c r="G163" i="47"/>
  <c r="G164" i="47"/>
  <c r="G162" i="47"/>
  <c r="F162" i="47"/>
  <c r="F163" i="47"/>
  <c r="D164" i="47"/>
  <c r="G50" i="45"/>
  <c r="G170" i="47" s="1"/>
  <c r="H50" i="45"/>
  <c r="H170" i="47" s="1"/>
  <c r="I50" i="45"/>
  <c r="I168" i="47" s="1"/>
  <c r="D50" i="45"/>
  <c r="E50" i="45"/>
  <c r="F50" i="45"/>
  <c r="E162" i="47" l="1"/>
  <c r="D163" i="47"/>
  <c r="E163" i="47"/>
  <c r="E157" i="47"/>
  <c r="E156" i="47"/>
  <c r="H150" i="47"/>
  <c r="H152" i="47"/>
  <c r="H153" i="47"/>
  <c r="H154" i="47"/>
  <c r="H151" i="47"/>
  <c r="E154" i="47"/>
  <c r="E150" i="47"/>
  <c r="E152" i="47"/>
  <c r="E153" i="47"/>
  <c r="E151" i="47"/>
  <c r="F150" i="47"/>
  <c r="F152" i="47"/>
  <c r="F151" i="47"/>
  <c r="F153" i="47"/>
  <c r="F154" i="47"/>
  <c r="G150" i="47"/>
  <c r="G151" i="47"/>
  <c r="G152" i="47"/>
  <c r="G153" i="47"/>
  <c r="G154" i="47"/>
  <c r="D154" i="47"/>
  <c r="D151" i="47"/>
  <c r="D153" i="47"/>
  <c r="D150" i="47"/>
  <c r="D152" i="47"/>
  <c r="D156" i="47"/>
  <c r="D157" i="47"/>
  <c r="D158" i="47"/>
  <c r="G156" i="47"/>
  <c r="G157" i="47"/>
  <c r="G158" i="47"/>
  <c r="H158" i="47"/>
  <c r="H156" i="47"/>
  <c r="H157" i="47"/>
  <c r="G168" i="47"/>
  <c r="H168" i="47"/>
  <c r="G169" i="47"/>
  <c r="H169" i="47"/>
  <c r="I170" i="47"/>
  <c r="I169" i="47"/>
  <c r="F170" i="47"/>
  <c r="F168" i="47"/>
  <c r="F169" i="47"/>
  <c r="E169" i="47"/>
  <c r="E170" i="47"/>
  <c r="E168" i="47"/>
  <c r="D170" i="47"/>
  <c r="D168" i="47"/>
  <c r="D169" i="47"/>
</calcChain>
</file>

<file path=xl/comments1.xml><?xml version="1.0" encoding="utf-8"?>
<comments xmlns="http://schemas.openxmlformats.org/spreadsheetml/2006/main">
  <authors>
    <author>Arqum - Miriam Kraschinski</author>
  </authors>
  <commentList>
    <comment ref="I2" authorId="0">
      <text>
        <r>
          <rPr>
            <sz val="9"/>
            <color indexed="81"/>
            <rFont val="Tahoma"/>
            <family val="2"/>
          </rPr>
          <t xml:space="preserve">
</t>
        </r>
        <r>
          <rPr>
            <b/>
            <sz val="9"/>
            <color indexed="81"/>
            <rFont val="Tahoma"/>
            <family val="2"/>
          </rPr>
          <t>Wie bearbeiten Sie die Datenerhebung?</t>
        </r>
        <r>
          <rPr>
            <sz val="9"/>
            <color indexed="81"/>
            <rFont val="Tahoma"/>
            <family val="2"/>
          </rPr>
          <t xml:space="preserve">
Geben Sie zunächst oben in das Kästchen "Startjahr für Dateneingabe wählen" das Kalenderjahr ein, mit dem Sie die Datenerhebung starten möchten. Alle Tabellenblätter werden dann auf das von Ihnen gewählte Kalenderjahr angepasst.
Nun können Sie bei 1. Stammdaten beginnen und die Datenerhebung der Reihenfolge nach ausfüllen. Am Ende müssen Sie die Tabellenblätter 1.Stammdaten; 2.a Energieinput und Emissionen; 3. Roh-, Hilfs- und Betriebsstoffe; 4. Kälteemissionen; 5. Wasserverbrauch und -aufkommen; 6. Abfallbilanz; 8.a Kernindikatoren ausgefüllt haben, damit Ihre Datenerhebung vollständig ist.
</t>
        </r>
        <r>
          <rPr>
            <b/>
            <sz val="9"/>
            <color indexed="81"/>
            <rFont val="Tahoma"/>
            <family val="2"/>
          </rPr>
          <t xml:space="preserve">
Erleichterung für ÖKOPROFIT/ QuB-Betriebe:</t>
        </r>
        <r>
          <rPr>
            <sz val="9"/>
            <color indexed="81"/>
            <rFont val="Tahoma"/>
            <family val="2"/>
          </rPr>
          <t xml:space="preserve">
Falls Sie bereits Ihre Daten im Rahmen von ÖKOPROFIT oder QuB erhoben haben, können Sie die Datenerhebung nutzen, um nur die fehlenden Daten zu erfassen. 
Hierfür ist es nur notwendig folgende Tabellenblätter auszufüllen: 2.b THG-Emissionen manuell; 3. Roh-, Hilfs- und Betriebsstoffe; 4. Kälteemissionen und 8.b Kernindikatoren manuell. 
Die lilafarbigen Tabellenblätter müssen alle Bearbeiter ausfüllen. Diejenigen die die gesamte Datenerehebung nutzen wollen, müssen zusätzlich die grünfarbigen Tabellenblätter ausfüllen, damit die Datenerhebung komplett ist.
ÖKOPROFIT oder QuB-Unternehmen müssen zu den lilafarbigen Tabellenblättern die gelbfarbigen Tabellenblätter ausfüllen.
</t>
        </r>
        <r>
          <rPr>
            <b/>
            <sz val="9"/>
            <color indexed="81"/>
            <rFont val="Tahoma"/>
            <family val="2"/>
          </rPr>
          <t xml:space="preserve">OPTIONAL - Zusatzmodul Energie:
</t>
        </r>
        <r>
          <rPr>
            <sz val="9"/>
            <color indexed="81"/>
            <rFont val="Tahoma"/>
            <family val="2"/>
          </rPr>
          <t>Möchten Sie zusätzlich den Umweltaspekt Energie näher betrachten, können Sie die grauen Arbeitsblätter 7.1 und 7.2 ausfüllen und die Erkenntnisse für die Festlegung Ihrer Umweltziele und Umweltmaßnahmen im Umweltprogramm nutzen.</t>
        </r>
      </text>
    </comment>
  </commentList>
</comments>
</file>

<file path=xl/comments10.xml><?xml version="1.0" encoding="utf-8"?>
<comments xmlns="http://schemas.openxmlformats.org/spreadsheetml/2006/main">
  <authors>
    <author>Arqum - Fabian Knaup</author>
  </authors>
  <commentList>
    <comment ref="G2" authorId="0">
      <text>
        <r>
          <rPr>
            <b/>
            <sz val="10"/>
            <color indexed="81"/>
            <rFont val="Arial"/>
            <family val="2"/>
          </rPr>
          <t>Allgemein:</t>
        </r>
        <r>
          <rPr>
            <sz val="10"/>
            <color indexed="81"/>
            <rFont val="Arial"/>
            <family val="2"/>
          </rPr>
          <t xml:space="preserve">
Tragen Sie hier Ihre monatlichen (tatsächlichen) Energieverbräuche ein. Die Monatsverbräuche der jeweiligen Jahre werden Ihnen auf der rechten Seite in Form eines Balkendiagramms grafisch dargestellt.
Nehmen Sie dies getrennt für den Strom- und Wärmeverbrauch vor. In der untersten dritten Tabelle können Sie den Verbrauch weiterer Energieträger eintragen, tragen Sie hierzu auch die entsprechende Einheit ein.</t>
        </r>
      </text>
    </comment>
  </commentList>
</comments>
</file>

<file path=xl/comments11.xml><?xml version="1.0" encoding="utf-8"?>
<comments xmlns="http://schemas.openxmlformats.org/spreadsheetml/2006/main">
  <authors>
    <author>Arqum - Miriam Kraschinski</author>
    <author>Microsoft Office User</author>
    <author>Annika Rudolph</author>
    <author>Arqum - Constanze Neumann</author>
    <author>Arqum Berlin</author>
  </authors>
  <commentList>
    <comment ref="G2" authorId="0">
      <text>
        <r>
          <rPr>
            <sz val="9"/>
            <color rgb="FF000000"/>
            <rFont val="Tahoma"/>
            <family val="2"/>
          </rPr>
          <t xml:space="preserve">
In diesem Tabellenblatt erhalten Sie die Übersicht der errechneten Kernindikatoren mit graphischer Darstellung.
Bitte beachten Sie, dass die Daten zum Kernindikator Biodiversität auch in diesem Tabellenblatt manuell eingetragen werden müssen.
Bitte bilden Sie für Ihren Betrieb sinnvolle Kennzahlen und prüfen Sie, ob ein Referenzdokument für Ihre Branche verfügbar ist (siehe Merkblatt Kernindikatoren).
</t>
        </r>
        <r>
          <rPr>
            <b/>
            <sz val="9"/>
            <color rgb="FF000000"/>
            <rFont val="Tahoma"/>
            <family val="2"/>
          </rPr>
          <t>Hinweis für ÖKOPROFIT/ QuB-Betriebe:</t>
        </r>
        <r>
          <rPr>
            <sz val="9"/>
            <color rgb="FF000000"/>
            <rFont val="Tahoma"/>
            <family val="2"/>
          </rPr>
          <t xml:space="preserve">
Wenn Sie bereits die Datenerfassung nach ÖKOPROFIT oder QuB nutzen, müssen Sie dieses Tabellenblatt </t>
        </r>
        <r>
          <rPr>
            <b/>
            <sz val="9"/>
            <color rgb="FF000000"/>
            <rFont val="Tahoma"/>
            <family val="2"/>
          </rPr>
          <t>nicht ausfüllen</t>
        </r>
        <r>
          <rPr>
            <sz val="9"/>
            <color rgb="FF000000"/>
            <rFont val="Tahoma"/>
            <family val="2"/>
          </rPr>
          <t xml:space="preserve"> und füllen als Ergänzung zur bestehenden Datenerfassung nach ÖKOPROFIT oder QuB das Tabellenblatt 8.b Kernindikatoren manuell aus.
</t>
        </r>
      </text>
    </comment>
    <comment ref="B20" authorId="1">
      <text>
        <r>
          <rPr>
            <sz val="10"/>
            <color rgb="FF000000"/>
            <rFont val="Tahoma"/>
            <family val="2"/>
          </rPr>
          <t xml:space="preserve">Individuelle Anpassung 
</t>
        </r>
        <r>
          <rPr>
            <sz val="10"/>
            <color rgb="FF000000"/>
            <rFont val="Tahoma"/>
            <family val="2"/>
          </rPr>
          <t xml:space="preserve">
</t>
        </r>
        <r>
          <rPr>
            <sz val="10"/>
            <color rgb="FF000000"/>
            <rFont val="Tahoma"/>
            <family val="2"/>
          </rPr>
          <t xml:space="preserve">Bitte denken Sie an den Prozentualen Anteil am Strommix
</t>
        </r>
        <r>
          <rPr>
            <sz val="10"/>
            <color rgb="FF000000"/>
            <rFont val="Tahoma"/>
            <family val="2"/>
          </rPr>
          <t xml:space="preserve">
</t>
        </r>
        <r>
          <rPr>
            <sz val="10"/>
            <color rgb="FF000000"/>
            <rFont val="Tahoma"/>
            <family val="2"/>
          </rPr>
          <t xml:space="preserve">=D15 
</t>
        </r>
        <r>
          <rPr>
            <sz val="10"/>
            <color rgb="FF000000"/>
            <rFont val="Tahoma"/>
            <family val="2"/>
          </rPr>
          <t xml:space="preserve">
</t>
        </r>
        <r>
          <rPr>
            <sz val="10"/>
            <color rgb="FF000000"/>
            <rFont val="Tahoma"/>
            <family val="2"/>
          </rPr>
          <t xml:space="preserve">oder
</t>
        </r>
        <r>
          <rPr>
            <sz val="10"/>
            <color rgb="FF000000"/>
            <rFont val="Tahoma"/>
            <family val="2"/>
          </rPr>
          <t xml:space="preserve">
</t>
        </r>
        <r>
          <rPr>
            <sz val="10"/>
            <color rgb="FF000000"/>
            <rFont val="Tahoma"/>
            <family val="2"/>
          </rPr>
          <t>=D15 + % erneuerbarer Energien</t>
        </r>
      </text>
    </comment>
    <comment ref="B31" authorId="2">
      <text>
        <r>
          <rPr>
            <sz val="8"/>
            <color rgb="FF000000"/>
            <rFont val="Tahoma"/>
            <family val="2"/>
          </rPr>
          <t xml:space="preserve">Erscheint aus Datenblatt Roh- , Hilfs- und Betriebsstoffe , Zelle B9
</t>
        </r>
        <r>
          <rPr>
            <sz val="8"/>
            <color rgb="FF000000"/>
            <rFont val="Tahoma"/>
            <family val="2"/>
          </rPr>
          <t xml:space="preserve">
</t>
        </r>
      </text>
    </comment>
    <comment ref="B32" authorId="1">
      <text>
        <r>
          <rPr>
            <sz val="9"/>
            <color rgb="FF000000"/>
            <rFont val="Calibri"/>
            <family val="2"/>
            <scheme val="minor"/>
          </rPr>
          <t>Erscheint aus Datenblatt Roh- , Hilfs- und Betriebsstoffe , Zelle B10</t>
        </r>
        <r>
          <rPr>
            <sz val="9"/>
            <color rgb="FF000000"/>
            <rFont val="Calibri"/>
            <family val="2"/>
            <scheme val="minor"/>
          </rPr>
          <t xml:space="preserve">
</t>
        </r>
      </text>
    </comment>
    <comment ref="B33" authorId="1">
      <text>
        <r>
          <rPr>
            <sz val="9"/>
            <color rgb="FF000000"/>
            <rFont val="Calibri"/>
            <family val="2"/>
            <scheme val="minor"/>
          </rPr>
          <t>Erscheint aus Datenblatt Roh- , Hilfs- und Betriebsstoffe , Zelle B11</t>
        </r>
        <r>
          <rPr>
            <sz val="9"/>
            <color rgb="FF000000"/>
            <rFont val="Calibri"/>
            <family val="2"/>
            <scheme val="minor"/>
          </rPr>
          <t xml:space="preserve">
</t>
        </r>
      </text>
    </comment>
    <comment ref="B36" authorId="3">
      <text>
        <r>
          <rPr>
            <sz val="9"/>
            <color indexed="81"/>
            <rFont val="Tahoma"/>
            <family val="2"/>
          </rPr>
          <t>Bitte relevante Abfallfraktion eintragen und Zellbezüge ab D36 anpassen</t>
        </r>
      </text>
    </comment>
    <comment ref="B48" authorId="4">
      <text>
        <r>
          <rPr>
            <sz val="9"/>
            <color rgb="FF000000"/>
            <rFont val="Tahoma"/>
            <family val="2"/>
          </rPr>
          <t xml:space="preserve">Erscheint aus Datenblatt 1. Stammdaten, Zelle B55
</t>
        </r>
      </text>
    </comment>
    <comment ref="C48" authorId="4">
      <text>
        <r>
          <rPr>
            <sz val="9"/>
            <color rgb="FF000000"/>
            <rFont val="Tahoma"/>
            <family val="2"/>
          </rPr>
          <t>Erscheint aus Datenblatt 1. Stammdaten , Zelle C55</t>
        </r>
      </text>
    </comment>
    <comment ref="B49" authorId="4">
      <text>
        <r>
          <rPr>
            <sz val="9"/>
            <color rgb="FF000000"/>
            <rFont val="Tahoma"/>
            <family val="2"/>
          </rPr>
          <t>Erscheint aus Datenblatt 1. Stammdaten, Zelle B56</t>
        </r>
      </text>
    </comment>
    <comment ref="C49" authorId="4">
      <text>
        <r>
          <rPr>
            <sz val="9"/>
            <color rgb="FF000000"/>
            <rFont val="Tahoma"/>
            <family val="2"/>
          </rPr>
          <t>Erscheint aus Datenblatt 1. Stammdaten, Zelle C56</t>
        </r>
      </text>
    </comment>
    <comment ref="B50" authorId="3">
      <text>
        <r>
          <rPr>
            <sz val="9"/>
            <color indexed="81"/>
            <rFont val="Tahoma"/>
            <family val="2"/>
          </rPr>
          <t>Erscheint aus Datenblatt 1. Stammdaten, Zelle B57</t>
        </r>
      </text>
    </comment>
    <comment ref="C50" authorId="3">
      <text>
        <r>
          <rPr>
            <sz val="9"/>
            <color indexed="81"/>
            <rFont val="Tahoma"/>
            <family val="2"/>
          </rPr>
          <t>Erscheint aus Datenblatt 1. Stammdaten, Zelle C57</t>
        </r>
      </text>
    </comment>
    <comment ref="B51" authorId="3">
      <text>
        <r>
          <rPr>
            <sz val="9"/>
            <color indexed="81"/>
            <rFont val="Tahoma"/>
            <family val="2"/>
          </rPr>
          <t>Erscheint aus Datenblatt 1. Stammdaten, Zelle B58</t>
        </r>
        <r>
          <rPr>
            <sz val="9"/>
            <color indexed="81"/>
            <rFont val="Tahoma"/>
            <family val="2"/>
          </rPr>
          <t xml:space="preserve">
</t>
        </r>
      </text>
    </comment>
    <comment ref="C51" authorId="3">
      <text>
        <r>
          <rPr>
            <sz val="9"/>
            <color indexed="81"/>
            <rFont val="Tahoma"/>
            <family val="2"/>
          </rPr>
          <t>Erscheint aus Datenblatt 1. Stammdaten, Zelle C58</t>
        </r>
      </text>
    </comment>
    <comment ref="B52" authorId="3">
      <text>
        <r>
          <rPr>
            <sz val="9"/>
            <color indexed="81"/>
            <rFont val="Tahoma"/>
            <family val="2"/>
          </rPr>
          <t>Erscheint aus Datenblatt 1. Stammdaten, Zelle B59</t>
        </r>
      </text>
    </comment>
    <comment ref="C52" authorId="3">
      <text>
        <r>
          <rPr>
            <sz val="9"/>
            <color indexed="81"/>
            <rFont val="Tahoma"/>
            <family val="2"/>
          </rPr>
          <t xml:space="preserve">Erscheint aus Datenblatt 1. Stammdaten, Zelle C59
</t>
        </r>
      </text>
    </comment>
    <comment ref="B53" authorId="3">
      <text>
        <r>
          <rPr>
            <sz val="9"/>
            <color indexed="81"/>
            <rFont val="Tahoma"/>
            <family val="2"/>
          </rPr>
          <t>Erscheint aus Datenblatt 1. Stammdaten, Zelle B60</t>
        </r>
      </text>
    </comment>
    <comment ref="C53" authorId="3">
      <text>
        <r>
          <rPr>
            <sz val="9"/>
            <color indexed="81"/>
            <rFont val="Tahoma"/>
            <family val="2"/>
          </rPr>
          <t xml:space="preserve">Erscheint aus Datenblatt 1. Stammdaten, Zelle C60
</t>
        </r>
      </text>
    </comment>
    <comment ref="B67" authorId="3">
      <text>
        <r>
          <rPr>
            <sz val="9"/>
            <color indexed="81"/>
            <rFont val="Tahoma"/>
            <family val="2"/>
          </rPr>
          <t xml:space="preserve">aus Zelle B22/B50
</t>
        </r>
      </text>
    </comment>
    <comment ref="B69" authorId="0">
      <text>
        <r>
          <rPr>
            <sz val="9"/>
            <color indexed="81"/>
            <rFont val="Tahoma"/>
            <family val="2"/>
          </rPr>
          <t xml:space="preserve">
Erscheint aus Datenblatt 1. Stammdaten, Zelle B45</t>
        </r>
      </text>
    </comment>
    <comment ref="B72" authorId="0">
      <text>
        <r>
          <rPr>
            <sz val="9"/>
            <color rgb="FF000000"/>
            <rFont val="Tahoma"/>
            <family val="2"/>
          </rPr>
          <t xml:space="preserve">Erscheint aus Datenblatt 1. Stammdaten, Zelle B55
</t>
        </r>
      </text>
    </comment>
    <comment ref="B73" authorId="0">
      <text>
        <r>
          <rPr>
            <sz val="9"/>
            <color rgb="FF000000"/>
            <rFont val="Tahoma"/>
            <family val="2"/>
          </rPr>
          <t xml:space="preserve">Erscheint aus Datenblatt 1. Stammdaten, Zelle B56
</t>
        </r>
      </text>
    </comment>
    <comment ref="B78" authorId="0">
      <text>
        <r>
          <rPr>
            <sz val="9"/>
            <color rgb="FF000000"/>
            <rFont val="Tahoma"/>
            <family val="2"/>
          </rPr>
          <t xml:space="preserve">Erscheint aus Datenblatt 1. Stammdaten, Zelle B55
</t>
        </r>
      </text>
    </comment>
    <comment ref="B79" authorId="0">
      <text>
        <r>
          <rPr>
            <sz val="9"/>
            <color rgb="FF000000"/>
            <rFont val="Tahoma"/>
            <family val="2"/>
          </rPr>
          <t xml:space="preserve">Erscheint aus Datenblatt 1. Stammdaten, Zelle B56
</t>
        </r>
        <r>
          <rPr>
            <sz val="9"/>
            <color rgb="FF000000"/>
            <rFont val="Tahoma"/>
            <family val="2"/>
          </rPr>
          <t xml:space="preserve">
</t>
        </r>
      </text>
    </comment>
    <comment ref="B84" authorId="0">
      <text>
        <r>
          <rPr>
            <sz val="9"/>
            <color rgb="FF000000"/>
            <rFont val="Tahoma"/>
            <family val="2"/>
          </rPr>
          <t xml:space="preserve">Erscheint aus Datenblatt 1. Stammdaten, Zelle B55
</t>
        </r>
      </text>
    </comment>
    <comment ref="B85" authorId="0">
      <text>
        <r>
          <rPr>
            <sz val="9"/>
            <color rgb="FF000000"/>
            <rFont val="Tahoma"/>
            <family val="2"/>
          </rPr>
          <t xml:space="preserve">Erscheint aus Datenblatt 1. Stammdaten, Zelle B56
</t>
        </r>
      </text>
    </comment>
    <comment ref="B91" authorId="0">
      <text>
        <r>
          <rPr>
            <sz val="9"/>
            <color rgb="FF000000"/>
            <rFont val="Tahoma"/>
            <family val="2"/>
          </rPr>
          <t xml:space="preserve">Erscheint aus Datenblatt 1. Stammdaten, Zelle B55
</t>
        </r>
      </text>
    </comment>
    <comment ref="B92" authorId="0">
      <text>
        <r>
          <rPr>
            <sz val="9"/>
            <color rgb="FF000000"/>
            <rFont val="Tahoma"/>
            <family val="2"/>
          </rPr>
          <t xml:space="preserve">Erscheint aus Datenblatt 1. Stammdaten, Zelle B56
</t>
        </r>
      </text>
    </comment>
    <comment ref="B97" authorId="0">
      <text>
        <r>
          <rPr>
            <sz val="9"/>
            <color rgb="FF000000"/>
            <rFont val="Tahoma"/>
            <family val="2"/>
          </rPr>
          <t xml:space="preserve">Erscheint aus Datenblatt 1. Stammdaten, Zelle B55
</t>
        </r>
      </text>
    </comment>
    <comment ref="B98" authorId="0">
      <text>
        <r>
          <rPr>
            <sz val="9"/>
            <color rgb="FF000000"/>
            <rFont val="Tahoma"/>
            <family val="2"/>
          </rPr>
          <t>Erscheint aus Datenblatt 1. Stammdaten, Zelle B56</t>
        </r>
      </text>
    </comment>
    <comment ref="B103" authorId="0">
      <text>
        <r>
          <rPr>
            <sz val="9"/>
            <color rgb="FF000000"/>
            <rFont val="Tahoma"/>
            <family val="2"/>
          </rPr>
          <t xml:space="preserve">Erscheint aus Datenblatt 1. Stammdaten, Zelle B55
</t>
        </r>
      </text>
    </comment>
    <comment ref="B104" authorId="0">
      <text>
        <r>
          <rPr>
            <sz val="9"/>
            <color rgb="FF000000"/>
            <rFont val="Tahoma"/>
            <family val="2"/>
          </rPr>
          <t>Erscheint aus Datenblatt 1. Stammdaten, Zelle B56</t>
        </r>
      </text>
    </comment>
    <comment ref="B109" authorId="0">
      <text>
        <r>
          <rPr>
            <sz val="9"/>
            <color rgb="FF000000"/>
            <rFont val="Tahoma"/>
            <family val="2"/>
          </rPr>
          <t xml:space="preserve">Erscheint aus Datenblatt 1. Stammdaten, Zelle B55
</t>
        </r>
      </text>
    </comment>
    <comment ref="B110" authorId="0">
      <text>
        <r>
          <rPr>
            <sz val="9"/>
            <color rgb="FF000000"/>
            <rFont val="Tahoma"/>
            <family val="2"/>
          </rPr>
          <t>Erscheint aus Datenblatt 1. Stammdaten, Zelle B56</t>
        </r>
      </text>
    </comment>
    <comment ref="B117" authorId="0">
      <text>
        <r>
          <rPr>
            <sz val="9"/>
            <color rgb="FF000000"/>
            <rFont val="Tahoma"/>
            <family val="2"/>
          </rPr>
          <t xml:space="preserve">Erscheint aus Datenblatt 1. Stammdaten, Zelle B55
</t>
        </r>
      </text>
    </comment>
    <comment ref="B118" authorId="0">
      <text>
        <r>
          <rPr>
            <sz val="9"/>
            <color rgb="FF000000"/>
            <rFont val="Tahoma"/>
            <family val="2"/>
          </rPr>
          <t xml:space="preserve">Erscheint aus Datenblatt 1. Stammdaten, Zelle B56
</t>
        </r>
      </text>
    </comment>
    <comment ref="B119" authorId="3">
      <text>
        <r>
          <rPr>
            <sz val="9"/>
            <color indexed="81"/>
            <rFont val="Tahoma"/>
            <family val="2"/>
          </rPr>
          <t>aus Zelle B38/B51</t>
        </r>
      </text>
    </comment>
    <comment ref="B126" authorId="0">
      <text>
        <r>
          <rPr>
            <sz val="9"/>
            <color rgb="FF000000"/>
            <rFont val="Tahoma"/>
            <family val="2"/>
          </rPr>
          <t>Erscheint aus Datenblatt 1. Stammdaten, Zelle B55</t>
        </r>
      </text>
    </comment>
    <comment ref="B127" authorId="0">
      <text>
        <r>
          <rPr>
            <sz val="9"/>
            <color rgb="FF000000"/>
            <rFont val="Tahoma"/>
            <family val="2"/>
          </rPr>
          <t xml:space="preserve">Erscheint aus Datenblatt 1. Stammdaten, Zelle B56
</t>
        </r>
      </text>
    </comment>
    <comment ref="B128" authorId="3">
      <text>
        <r>
          <rPr>
            <sz val="9"/>
            <color indexed="81"/>
            <rFont val="Tahoma"/>
            <family val="2"/>
          </rPr>
          <t>aus Zelle B39/B52</t>
        </r>
      </text>
    </comment>
    <comment ref="B133" authorId="0">
      <text>
        <r>
          <rPr>
            <sz val="9"/>
            <color rgb="FF000000"/>
            <rFont val="Tahoma"/>
            <family val="2"/>
          </rPr>
          <t xml:space="preserve">Erscheint aus Datenblatt 1. Stammdaten, Zelle B55
</t>
        </r>
      </text>
    </comment>
    <comment ref="B134" authorId="0">
      <text>
        <r>
          <rPr>
            <sz val="9"/>
            <color rgb="FF000000"/>
            <rFont val="Tahoma"/>
            <family val="2"/>
          </rPr>
          <t xml:space="preserve">Erscheint aus Datenblatt 1. Stammdaten, Zelle B56
</t>
        </r>
      </text>
    </comment>
    <comment ref="B139" authorId="0">
      <text>
        <r>
          <rPr>
            <sz val="9"/>
            <color rgb="FF000000"/>
            <rFont val="Tahoma"/>
            <family val="2"/>
          </rPr>
          <t xml:space="preserve">Erscheint aus Datenblatt 1. Stammdaten, Zelle B55
</t>
        </r>
      </text>
    </comment>
    <comment ref="B140" authorId="0">
      <text>
        <r>
          <rPr>
            <sz val="9"/>
            <color rgb="FF000000"/>
            <rFont val="Tahoma"/>
            <family val="2"/>
          </rPr>
          <t xml:space="preserve">Erscheint aus Datenblatt 1. Stammdaten, Zelle B56
</t>
        </r>
      </text>
    </comment>
    <comment ref="B147" authorId="0">
      <text>
        <r>
          <rPr>
            <sz val="9"/>
            <color rgb="FF000000"/>
            <rFont val="Tahoma"/>
            <family val="2"/>
          </rPr>
          <t xml:space="preserve">Erscheint aus Datenblatt 1. Stammdaten, Zelle B55
</t>
        </r>
      </text>
    </comment>
    <comment ref="B148" authorId="0">
      <text>
        <r>
          <rPr>
            <sz val="9"/>
            <color rgb="FF000000"/>
            <rFont val="Tahoma"/>
            <family val="2"/>
          </rPr>
          <t>Erscheint aus Datenblatt 1. Stammdaten, Zelle B56</t>
        </r>
      </text>
    </comment>
    <comment ref="B149" authorId="3">
      <text>
        <r>
          <rPr>
            <sz val="9"/>
            <color indexed="81"/>
            <rFont val="Tahoma"/>
            <family val="2"/>
          </rPr>
          <t xml:space="preserve">aus Zelle B40/B53
</t>
        </r>
      </text>
    </comment>
    <comment ref="B155" authorId="0">
      <text>
        <r>
          <rPr>
            <sz val="9"/>
            <color rgb="FF000000"/>
            <rFont val="Tahoma"/>
            <family val="2"/>
          </rPr>
          <t>Erscheint aus Datenblatt 1. Stammdaten, Zelle B55</t>
        </r>
      </text>
    </comment>
    <comment ref="B156" authorId="0">
      <text>
        <r>
          <rPr>
            <sz val="9"/>
            <color rgb="FF000000"/>
            <rFont val="Tahoma"/>
            <family val="2"/>
          </rPr>
          <t xml:space="preserve">Erscheint aus Datenblatt 1. Stammdaten, Zelle B56
</t>
        </r>
      </text>
    </comment>
    <comment ref="B161" authorId="0">
      <text>
        <r>
          <rPr>
            <sz val="9"/>
            <color rgb="FF000000"/>
            <rFont val="Tahoma"/>
            <family val="2"/>
          </rPr>
          <t xml:space="preserve">Erscheint aus Datenblatt 1. Stammdaten, Zelle B55
</t>
        </r>
      </text>
    </comment>
    <comment ref="B162" authorId="0">
      <text>
        <r>
          <rPr>
            <sz val="9"/>
            <color rgb="FF000000"/>
            <rFont val="Tahoma"/>
            <family val="2"/>
          </rPr>
          <t xml:space="preserve">Erscheint aus Datenblatt 1. Stammdaten, Zelle B56
</t>
        </r>
      </text>
    </comment>
    <comment ref="B167" authorId="0">
      <text>
        <r>
          <rPr>
            <sz val="9"/>
            <color rgb="FF000000"/>
            <rFont val="Tahoma"/>
            <family val="2"/>
          </rPr>
          <t xml:space="preserve">Erscheint aus Datenblatt 1. Stammdaten, Zelle B55
</t>
        </r>
      </text>
    </comment>
    <comment ref="B168" authorId="0">
      <text>
        <r>
          <rPr>
            <sz val="9"/>
            <color rgb="FF000000"/>
            <rFont val="Tahoma"/>
            <family val="2"/>
          </rPr>
          <t xml:space="preserve">Erscheint aus Datenblatt 1. Stammdaten, Zelle B56
</t>
        </r>
      </text>
    </comment>
    <comment ref="B173" authorId="0">
      <text>
        <r>
          <rPr>
            <sz val="9"/>
            <color rgb="FF000000"/>
            <rFont val="Tahoma"/>
            <family val="2"/>
          </rPr>
          <t xml:space="preserve">Erscheint aus Datenblatt 1. Stammdaten, Zelle B55
</t>
        </r>
      </text>
    </comment>
    <comment ref="B174" authorId="0">
      <text>
        <r>
          <rPr>
            <sz val="9"/>
            <color rgb="FF000000"/>
            <rFont val="Tahoma"/>
            <family val="2"/>
          </rPr>
          <t xml:space="preserve">Erscheint aus Datenblatt 1. Stammdaten, Zelle B56
</t>
        </r>
      </text>
    </comment>
    <comment ref="B180" authorId="3">
      <text>
        <r>
          <rPr>
            <sz val="9"/>
            <color indexed="81"/>
            <rFont val="Tahoma"/>
            <family val="2"/>
          </rPr>
          <t xml:space="preserve">Erscheint aus Datenblatt 1. Stammdaten, Zelle B55
</t>
        </r>
      </text>
    </comment>
    <comment ref="B181" authorId="3">
      <text>
        <r>
          <rPr>
            <sz val="9"/>
            <color indexed="81"/>
            <rFont val="Tahoma"/>
            <family val="2"/>
          </rPr>
          <t xml:space="preserve">Erscheint aus Datenblatt 1. Stammdaten, Zelle B56
</t>
        </r>
      </text>
    </comment>
    <comment ref="B185" authorId="3">
      <text>
        <r>
          <rPr>
            <sz val="9"/>
            <color indexed="81"/>
            <rFont val="Tahoma"/>
            <family val="2"/>
          </rPr>
          <t xml:space="preserve">Erscheint aus Datenblatt 1. Stammdaten, Zelle B55
</t>
        </r>
      </text>
    </comment>
    <comment ref="B186" authorId="3">
      <text>
        <r>
          <rPr>
            <sz val="9"/>
            <color indexed="81"/>
            <rFont val="Tahoma"/>
            <family val="2"/>
          </rPr>
          <t xml:space="preserve">Erscheint aus Datenblatt 1. Stammdaten, Zelle B56
</t>
        </r>
        <r>
          <rPr>
            <sz val="9"/>
            <color indexed="81"/>
            <rFont val="Tahoma"/>
            <family val="2"/>
          </rPr>
          <t xml:space="preserve">
</t>
        </r>
      </text>
    </comment>
    <comment ref="B190" authorId="3">
      <text>
        <r>
          <rPr>
            <sz val="9"/>
            <color indexed="81"/>
            <rFont val="Tahoma"/>
            <family val="2"/>
          </rPr>
          <t>Erscheint aus Datenblatt 1. Stammdaten, Zelle B55</t>
        </r>
        <r>
          <rPr>
            <b/>
            <sz val="9"/>
            <color indexed="81"/>
            <rFont val="Tahoma"/>
            <family val="2"/>
          </rPr>
          <t xml:space="preserve">
</t>
        </r>
        <r>
          <rPr>
            <sz val="9"/>
            <color indexed="81"/>
            <rFont val="Tahoma"/>
            <family val="2"/>
          </rPr>
          <t xml:space="preserve">
</t>
        </r>
      </text>
    </comment>
    <comment ref="B191" authorId="3">
      <text>
        <r>
          <rPr>
            <sz val="9"/>
            <color indexed="81"/>
            <rFont val="Tahoma"/>
            <family val="2"/>
          </rPr>
          <t>Erscheint aus Datenblatt 1. Stammdaten, Zelle B56</t>
        </r>
        <r>
          <rPr>
            <b/>
            <sz val="9"/>
            <color indexed="81"/>
            <rFont val="Tahoma"/>
            <family val="2"/>
          </rPr>
          <t xml:space="preserve">
</t>
        </r>
      </text>
    </comment>
    <comment ref="B195" authorId="3">
      <text>
        <r>
          <rPr>
            <sz val="9"/>
            <color indexed="81"/>
            <rFont val="Tahoma"/>
            <family val="2"/>
          </rPr>
          <t xml:space="preserve">Erscheint aus Datenblatt 1. Stammdaten, Zelle B55
</t>
        </r>
      </text>
    </comment>
    <comment ref="B196" authorId="3">
      <text>
        <r>
          <rPr>
            <sz val="9"/>
            <color indexed="81"/>
            <rFont val="Tahoma"/>
            <family val="2"/>
          </rPr>
          <t>Erscheint aus Datenblatt 1. Stammdaten, Zelle B56</t>
        </r>
        <r>
          <rPr>
            <b/>
            <sz val="9"/>
            <color indexed="81"/>
            <rFont val="Tahoma"/>
            <family val="2"/>
          </rPr>
          <t xml:space="preserve">
</t>
        </r>
      </text>
    </comment>
  </commentList>
</comments>
</file>

<file path=xl/comments12.xml><?xml version="1.0" encoding="utf-8"?>
<comments xmlns="http://schemas.openxmlformats.org/spreadsheetml/2006/main">
  <authors>
    <author>Arqum - Miriam Kraschinski</author>
    <author>Arqum - Constanze Neumann</author>
    <author>Annika Rudolph</author>
    <author>Microsoft Office User</author>
  </authors>
  <commentList>
    <comment ref="G2" authorId="0">
      <text>
        <r>
          <rPr>
            <sz val="9"/>
            <color rgb="FF000000"/>
            <rFont val="Tahoma"/>
            <family val="2"/>
          </rPr>
          <t xml:space="preserve">
Dies ist ein </t>
        </r>
        <r>
          <rPr>
            <b/>
            <sz val="9"/>
            <color rgb="FF000000"/>
            <rFont val="Tahoma"/>
            <family val="2"/>
          </rPr>
          <t>ergänzendes Tabellenblatt</t>
        </r>
        <r>
          <rPr>
            <sz val="9"/>
            <color rgb="FF000000"/>
            <rFont val="Tahoma"/>
            <family val="2"/>
          </rPr>
          <t xml:space="preserve">. 
Wenn Sie die Datenerhebung nutzen, müssen Sie dieses Tabellenblatt nicht ausfüllen. 
Sollten Sie die Datenerhebung nur ergänzend zu Ihrer bisherigen Datenerfassung nach ÖKOPROFIT oder QuB nutzen, können Sie in diesem Tabellenblatt Ihre Kernindikatoren berechnen. 
Weiterhin sollten Sie dann die Tabellenblätter 3. Roh-, Hilfs- und Betriebsstoffe; 4. Kälteemissionen und 2.b. THG-Emissionen manuell ebenfalls bearbeiten.
</t>
        </r>
        <r>
          <rPr>
            <u/>
            <sz val="9"/>
            <color rgb="FF000000"/>
            <rFont val="Tahoma"/>
            <family val="2"/>
          </rPr>
          <t xml:space="preserve">
</t>
        </r>
        <r>
          <rPr>
            <sz val="9"/>
            <color rgb="FF000000"/>
            <rFont val="Tahoma"/>
            <family val="2"/>
          </rPr>
          <t>Bitte bilden Sie für Ihren Betrieb sinnvolle Kennzahlen und prüfen Sie, ob ein Referenzdokument für Ihre Branche verfügbar ist (siehe Merkblatt Kernindikatoren).</t>
        </r>
      </text>
    </comment>
    <comment ref="B20" authorId="1">
      <text>
        <r>
          <rPr>
            <sz val="9"/>
            <color indexed="81"/>
            <rFont val="Tahoma"/>
            <family val="2"/>
          </rPr>
          <t>Individuelle Anpassung 
Bitte denken Sie an den Prozentualen Anteil am Strommix
=D15 
oder
=D15 + % erneuerbarer Energien</t>
        </r>
      </text>
    </comment>
    <comment ref="B31" authorId="2">
      <text>
        <r>
          <rPr>
            <sz val="8"/>
            <color rgb="FF000000"/>
            <rFont val="Tahoma"/>
            <family val="2"/>
          </rPr>
          <t xml:space="preserve">Erscheint aus Datenblatt Roh- , Hilfs- und Betriebsstoffe , Zelle B9
</t>
        </r>
        <r>
          <rPr>
            <sz val="8"/>
            <color rgb="FF000000"/>
            <rFont val="Tahoma"/>
            <family val="2"/>
          </rPr>
          <t xml:space="preserve">
</t>
        </r>
      </text>
    </comment>
    <comment ref="B32" authorId="3">
      <text>
        <r>
          <rPr>
            <sz val="9"/>
            <color rgb="FF000000"/>
            <rFont val="Calibri"/>
            <family val="2"/>
            <scheme val="minor"/>
          </rPr>
          <t>Erscheint aus Datenblatt Roh- , Hilfs- und Betriebsstoffe , Zelle B10</t>
        </r>
        <r>
          <rPr>
            <sz val="9"/>
            <color rgb="FF000000"/>
            <rFont val="Calibri"/>
            <family val="2"/>
            <scheme val="minor"/>
          </rPr>
          <t xml:space="preserve">
</t>
        </r>
      </text>
    </comment>
    <comment ref="B33" authorId="3">
      <text>
        <r>
          <rPr>
            <sz val="9"/>
            <color rgb="FF000000"/>
            <rFont val="Calibri"/>
            <family val="2"/>
            <scheme val="minor"/>
          </rPr>
          <t>Erscheint aus Datenblatt Roh- , Hilfs- und Betriebsstoffe , Zelle B11</t>
        </r>
        <r>
          <rPr>
            <sz val="9"/>
            <color rgb="FF000000"/>
            <rFont val="Calibri"/>
            <family val="2"/>
            <scheme val="minor"/>
          </rPr>
          <t xml:space="preserve">
</t>
        </r>
      </text>
    </comment>
    <comment ref="B36" authorId="1">
      <text>
        <r>
          <rPr>
            <sz val="9"/>
            <color indexed="81"/>
            <rFont val="Tahoma"/>
            <family val="2"/>
          </rPr>
          <t>Bitte relevante Abfallfraktion eintragen und Zellbezüge ab D32 anpassen</t>
        </r>
      </text>
    </comment>
    <comment ref="B65" authorId="1">
      <text>
        <r>
          <rPr>
            <sz val="9"/>
            <color indexed="81"/>
            <rFont val="Tahoma"/>
            <family val="2"/>
          </rPr>
          <t>aus Zelle B18/B46</t>
        </r>
      </text>
    </comment>
    <comment ref="B117" authorId="1">
      <text>
        <r>
          <rPr>
            <sz val="9"/>
            <color indexed="81"/>
            <rFont val="Tahoma"/>
            <family val="2"/>
          </rPr>
          <t>aus Zelle B34/B47</t>
        </r>
      </text>
    </comment>
    <comment ref="B126" authorId="1">
      <text>
        <r>
          <rPr>
            <sz val="9"/>
            <color indexed="81"/>
            <rFont val="Tahoma"/>
            <family val="2"/>
          </rPr>
          <t>aus Zelle B35/B48</t>
        </r>
      </text>
    </comment>
    <comment ref="B147" authorId="1">
      <text>
        <r>
          <rPr>
            <sz val="9"/>
            <color indexed="81"/>
            <rFont val="Tahoma"/>
            <family val="2"/>
          </rPr>
          <t>Erscheint aus Zelle B36/B49</t>
        </r>
      </text>
    </comment>
  </commentList>
</comments>
</file>

<file path=xl/comments2.xml><?xml version="1.0" encoding="utf-8"?>
<comments xmlns="http://schemas.openxmlformats.org/spreadsheetml/2006/main">
  <authors>
    <author>Arqum - Miriam Kraschinski</author>
    <author>Steyrer Theresa</author>
    <author>Arqum</author>
    <author>Arqum - Michaela Stingel</author>
    <author>Arqum - Isabel Vihl</author>
    <author>Arqum - Constanze Neumann</author>
    <author>Arqum Berlin</author>
  </authors>
  <commentList>
    <comment ref="G2" authorId="0">
      <text>
        <r>
          <rPr>
            <sz val="9"/>
            <color indexed="81"/>
            <rFont val="Tahoma"/>
            <family val="2"/>
          </rPr>
          <t xml:space="preserve">Das Arbeitsblatt </t>
        </r>
        <r>
          <rPr>
            <b/>
            <sz val="9"/>
            <color indexed="81"/>
            <rFont val="Tahoma"/>
            <family val="2"/>
          </rPr>
          <t>1. Stammdaten</t>
        </r>
        <r>
          <rPr>
            <sz val="9"/>
            <color indexed="81"/>
            <rFont val="Tahoma"/>
            <family val="2"/>
          </rPr>
          <t xml:space="preserve"> dient zur Aufnahme der allgemeinen Unternehmensdaten, der Verantwortlichkeiten im Unternehmen und den Betriebsdaten als Grundlage für die Berechnung der Kernindikatoren bei 8.a Kernindikatoren.
Bitte füllen Sie die </t>
        </r>
        <r>
          <rPr>
            <b/>
            <sz val="9"/>
            <color indexed="81"/>
            <rFont val="Tahoma"/>
            <family val="2"/>
          </rPr>
          <t xml:space="preserve">1. Stammdaten </t>
        </r>
        <r>
          <rPr>
            <sz val="9"/>
            <color indexed="81"/>
            <rFont val="Tahoma"/>
            <family val="2"/>
          </rPr>
          <t xml:space="preserve">vollständig aus, damit die Kernindikatoren gebildet werden können.
Falls Sie für die Kerninikatoren neben den von der EMAS-Verordnung geforderten </t>
        </r>
        <r>
          <rPr>
            <b/>
            <sz val="9"/>
            <color indexed="81"/>
            <rFont val="Tahoma"/>
            <family val="2"/>
          </rPr>
          <t xml:space="preserve">eigene Bezugsgrößen für die Kernindikatoren </t>
        </r>
        <r>
          <rPr>
            <sz val="9"/>
            <color indexed="81"/>
            <rFont val="Tahoma"/>
            <family val="2"/>
          </rPr>
          <t xml:space="preserve">wählen möchten, tragen Sie diese in Zeile 42 und Zeile 43 bei "eigene Bezugsgröße eintragen" ein.
</t>
        </r>
      </text>
    </comment>
    <comment ref="D5" authorId="1">
      <text>
        <r>
          <rPr>
            <sz val="9"/>
            <color indexed="81"/>
            <rFont val="Tahoma"/>
            <family val="2"/>
          </rPr>
          <t>Hier kann der, für die Datenerhebung, verantwortliche Mitarbeiter eingetragen werden.</t>
        </r>
      </text>
    </comment>
    <comment ref="B25" authorId="2">
      <text>
        <r>
          <rPr>
            <sz val="10"/>
            <color rgb="FF000000"/>
            <rFont val="Tahoma"/>
            <family val="2"/>
          </rPr>
          <t>Der Zuständigkeitsbereich Umwelt kann auch andere Bereiche mit abdecken. Bitte nur soweit ausfüllen, wie Zuständigkeiten festgelegt sind.</t>
        </r>
      </text>
    </comment>
    <comment ref="D32" authorId="0">
      <text>
        <r>
          <rPr>
            <sz val="9"/>
            <color indexed="81"/>
            <rFont val="Tahoma"/>
            <family val="2"/>
          </rPr>
          <t xml:space="preserve">Hier kann der verantwortliche Mitarbeitende für Arbeitssicherheit eingetragen werden - die zuständige Fachkraft für Arbeitssicherheit/ Sicherheitsbeauftragte.
</t>
        </r>
      </text>
    </comment>
    <comment ref="D34" authorId="0">
      <text>
        <r>
          <rPr>
            <sz val="9"/>
            <color indexed="81"/>
            <rFont val="Tahoma"/>
            <family val="2"/>
          </rPr>
          <t>Hier kann der verantwortliche Mitarbeitende für Umweltrecht eingetragen werden. Dieser ist für die Aktualisierung der für das Unternehmen relevanten Umweltrechtsvorschriften zuständig.</t>
        </r>
      </text>
    </comment>
    <comment ref="B45" authorId="3">
      <text>
        <r>
          <rPr>
            <sz val="10"/>
            <color indexed="81"/>
            <rFont val="Arial"/>
            <family val="2"/>
          </rPr>
          <t xml:space="preserve">Mitarbeiter in Vollzeitäquivalenten eintragen.
Die Mitarbeiterzahl ist die Grundlage für die Ermittlung der Kernindikatoren bei nicht produzierenden Unternehmen und kann auch bei kleinen produzierenden Unternehmen genutzt werden.
</t>
        </r>
      </text>
    </comment>
    <comment ref="B47" authorId="0">
      <text>
        <r>
          <rPr>
            <sz val="9"/>
            <color indexed="81"/>
            <rFont val="Tahoma"/>
            <family val="2"/>
          </rPr>
          <t>Achtung: Hier ist nicht der Umsatz gemeint, sondern die Bruttowertschöpfung.
Die Bruttowertschöpfung kann die Grundlage für die Ermittlung der Kernindikatoren bei produzierenden Unternehmen sein. Bei kleinen produzierenden Unternehmen kann auch der Umsatz als Grundlage genutzt werden.</t>
        </r>
      </text>
    </comment>
    <comment ref="B50" authorId="4">
      <text>
        <r>
          <rPr>
            <sz val="9"/>
            <color rgb="FF000000"/>
            <rFont val="Tahoma"/>
            <family val="2"/>
          </rPr>
          <t>z.B. Grünflächen am Standort, Dachbegrünung, Elemente, die zur Förderung der Biodiversität beitragen</t>
        </r>
      </text>
    </comment>
    <comment ref="B51" authorId="5">
      <text>
        <r>
          <rPr>
            <sz val="9"/>
            <color indexed="81"/>
            <rFont val="Tahoma"/>
            <family val="2"/>
          </rPr>
          <t>Im Eigentum des Unternehmens befindliche Flächen oder von diesem bewirtschaftete Flächen zur Förderung der Biodiversität oder auch
Ausgleichsflächen</t>
        </r>
      </text>
    </comment>
    <comment ref="B54" authorId="0">
      <text>
        <r>
          <rPr>
            <sz val="9"/>
            <color rgb="FF000000"/>
            <rFont val="Tahoma"/>
            <family val="2"/>
          </rPr>
          <t xml:space="preserve">Die Produktionsmenge kann als Grundlage für die Ermittlung der Kernindikatoren bei produzierenden Unternehmen genutzt werden.
</t>
        </r>
      </text>
    </comment>
    <comment ref="B55" authorId="6">
      <text>
        <r>
          <rPr>
            <sz val="9"/>
            <color rgb="FF000000"/>
            <rFont val="Tahoma"/>
            <family val="2"/>
          </rPr>
          <t>Hier können eigene Bezugsgrößen eingetragen werden, die zur Bildung von weiteren Kernindikatoren benötigt werden.</t>
        </r>
      </text>
    </comment>
    <comment ref="C55" authorId="6">
      <text>
        <r>
          <rPr>
            <sz val="9"/>
            <color rgb="FF000000"/>
            <rFont val="Tahoma"/>
            <family val="2"/>
          </rPr>
          <t>Hier kann die Einheit für die Bezugsgröße aus Zelle B55 angegeben werden.</t>
        </r>
      </text>
    </comment>
    <comment ref="B56" authorId="6">
      <text>
        <r>
          <rPr>
            <sz val="9"/>
            <color rgb="FF000000"/>
            <rFont val="Tahoma"/>
            <family val="2"/>
          </rPr>
          <t>Hier können eigene Bezugsgrößen eingetragen werden, die zur Bildung von weiteren Kernindikatoren benötigt werden.</t>
        </r>
      </text>
    </comment>
    <comment ref="C56" authorId="6">
      <text>
        <r>
          <rPr>
            <sz val="9"/>
            <color indexed="81"/>
            <rFont val="Tahoma"/>
            <family val="2"/>
          </rPr>
          <t>Hier kann die Einheit für die Bezugsgröße aus Zelle B56 angegeben werden.</t>
        </r>
      </text>
    </comment>
    <comment ref="B57" authorId="6">
      <text>
        <r>
          <rPr>
            <sz val="9"/>
            <color rgb="FF000000"/>
            <rFont val="Tahoma"/>
            <family val="2"/>
          </rPr>
          <t>Hier können eigene Bezugsgrößen eingetragen werden, die zur Bildung von weiteren Kernindikatoren benötigt werden.</t>
        </r>
      </text>
    </comment>
    <comment ref="C57" authorId="6">
      <text>
        <r>
          <rPr>
            <sz val="9"/>
            <color indexed="81"/>
            <rFont val="Tahoma"/>
            <family val="2"/>
          </rPr>
          <t>Hier kann die Einheit für die Bezugsgröße aus Zelle B57 angegeben werden.</t>
        </r>
      </text>
    </comment>
    <comment ref="B58" authorId="6">
      <text>
        <r>
          <rPr>
            <sz val="9"/>
            <color rgb="FF000000"/>
            <rFont val="Tahoma"/>
            <family val="2"/>
          </rPr>
          <t>Hier können eigene Bezugsgrößen eingetragen werden, die zur Bildung von weiteren Kernindikatoren benötigt werden.</t>
        </r>
      </text>
    </comment>
    <comment ref="C58" authorId="6">
      <text>
        <r>
          <rPr>
            <sz val="9"/>
            <color indexed="81"/>
            <rFont val="Tahoma"/>
            <family val="2"/>
          </rPr>
          <t>Hier kann die Einheit für die Bezugsgröße aus Zelle B58 angegeben werden.</t>
        </r>
      </text>
    </comment>
    <comment ref="B59" authorId="6">
      <text>
        <r>
          <rPr>
            <sz val="9"/>
            <color rgb="FF000000"/>
            <rFont val="Tahoma"/>
            <family val="2"/>
          </rPr>
          <t>Hier können eigene Bezugsgrößen eingetragen werden, die zur Bildung von weiteren Kernindikatoren benötigt werden.</t>
        </r>
      </text>
    </comment>
    <comment ref="C59" authorId="6">
      <text>
        <r>
          <rPr>
            <sz val="9"/>
            <color indexed="81"/>
            <rFont val="Tahoma"/>
            <family val="2"/>
          </rPr>
          <t>Hier kann die Einheit für die Bezugsgröße aus Zelle B59 angegeben werden.</t>
        </r>
      </text>
    </comment>
    <comment ref="B60" authorId="6">
      <text>
        <r>
          <rPr>
            <sz val="9"/>
            <color rgb="FF000000"/>
            <rFont val="Tahoma"/>
            <family val="2"/>
          </rPr>
          <t>Hier können eigene Bezugsgrößen eingetragen werden, die zur Bildung von weiteren Kernindikatoren benötigt werden.</t>
        </r>
      </text>
    </comment>
    <comment ref="C60" authorId="6">
      <text>
        <r>
          <rPr>
            <sz val="9"/>
            <color indexed="81"/>
            <rFont val="Tahoma"/>
            <family val="2"/>
          </rPr>
          <t>Hier kann die Einheit für die Bezugsgröße aus Zelle B60 angegeben werden.</t>
        </r>
      </text>
    </comment>
  </commentList>
</comments>
</file>

<file path=xl/comments3.xml><?xml version="1.0" encoding="utf-8"?>
<comments xmlns="http://schemas.openxmlformats.org/spreadsheetml/2006/main">
  <authors>
    <author>Arqum - Miriam Kraschinski</author>
    <author>Microsoft Office User</author>
    <author>Arqum Berlin</author>
    <author>Steyrer Theresa</author>
    <author>Arqum</author>
    <author>Arqum - Magdalena Fleischmann</author>
    <author>Arqum - Stuttgart</author>
  </authors>
  <commentList>
    <comment ref="N2" authorId="0">
      <text>
        <r>
          <rPr>
            <sz val="9"/>
            <color indexed="81"/>
            <rFont val="Tahoma"/>
            <family val="2"/>
          </rPr>
          <t>Bitte tragen Sie Ihre Energieverbräuche und Energiekosten in die erste Tabelle "Energie-Input" ein. 
Die Anteile an erneuerbaren Energien in Ihrem Energiemix tragen Sie bitte in die Tabelle mit den Zeilen 30-38 ein.
Die CO2-Emissionen errechnen sich automatisch in der Tabelle "Energieträger in kWh und Emissionen". Die Umrechnungsfaktoren sind durchschnittliche Werte, die von den Angaben Ihres Energieversorgers abweichen können. Nutzen Sie nach Möglichkeit die Umrechnungsfaktoren Ihres Energieversorgers.
A</t>
        </r>
        <r>
          <rPr>
            <b/>
            <sz val="9"/>
            <color indexed="81"/>
            <rFont val="Tahoma"/>
            <family val="2"/>
          </rPr>
          <t>chten Sie darauf, die Emissionsfaktoren regelmäßig auf Akualität zu prüfen.</t>
        </r>
        <r>
          <rPr>
            <sz val="9"/>
            <color indexed="81"/>
            <rFont val="Tahoma"/>
            <family val="2"/>
          </rPr>
          <t xml:space="preserve">
Hinweis: Die </t>
        </r>
        <r>
          <rPr>
            <b/>
            <sz val="9"/>
            <color indexed="81"/>
            <rFont val="Tahoma"/>
            <family val="2"/>
          </rPr>
          <t>grünmarkierten Felder</t>
        </r>
        <r>
          <rPr>
            <sz val="9"/>
            <color indexed="81"/>
            <rFont val="Tahoma"/>
            <family val="2"/>
          </rPr>
          <t xml:space="preserve"> berechnen sich automatisch. 
Die Diagramme beginnenden mit dem Diagramm  "Entwicklung der Energieverbräuche und Energiekosten"  stellen die Verbrauchswerte graphisch dar.
</t>
        </r>
        <r>
          <rPr>
            <b/>
            <sz val="9"/>
            <color indexed="81"/>
            <rFont val="Tahoma"/>
            <family val="2"/>
          </rPr>
          <t>Erleichterung für ÖKOPROFIT und QuB-Unternehmen:</t>
        </r>
        <r>
          <rPr>
            <sz val="9"/>
            <color indexed="81"/>
            <rFont val="Tahoma"/>
            <family val="2"/>
          </rPr>
          <t xml:space="preserve">
Wenn Sie bereits die Datenerfassung nach</t>
        </r>
        <r>
          <rPr>
            <b/>
            <sz val="9"/>
            <color indexed="81"/>
            <rFont val="Tahoma"/>
            <family val="2"/>
          </rPr>
          <t xml:space="preserve"> ÖKOPROFIT oder QuB </t>
        </r>
        <r>
          <rPr>
            <sz val="9"/>
            <color indexed="81"/>
            <rFont val="Tahoma"/>
            <family val="2"/>
          </rPr>
          <t xml:space="preserve">nutzen, müssen Sie dieses Tabellenblatt nicht ausfüllen und können das Tabellenblatt </t>
        </r>
        <r>
          <rPr>
            <b/>
            <sz val="9"/>
            <color indexed="81"/>
            <rFont val="Tahoma"/>
            <family val="2"/>
          </rPr>
          <t>2.b THG-Emissionen manuell als Ergänzung</t>
        </r>
        <r>
          <rPr>
            <sz val="9"/>
            <color indexed="81"/>
            <rFont val="Tahoma"/>
            <family val="2"/>
          </rPr>
          <t xml:space="preserve"> zu Ihrer </t>
        </r>
        <r>
          <rPr>
            <b/>
            <sz val="9"/>
            <color indexed="81"/>
            <rFont val="Tahoma"/>
            <family val="2"/>
          </rPr>
          <t xml:space="preserve">bestehenden Datenerfassung </t>
        </r>
        <r>
          <rPr>
            <sz val="9"/>
            <color indexed="81"/>
            <rFont val="Tahoma"/>
            <family val="2"/>
          </rPr>
          <t>nutzen.</t>
        </r>
      </text>
    </comment>
    <comment ref="B9" authorId="1">
      <text>
        <r>
          <rPr>
            <sz val="10"/>
            <color rgb="FF000000"/>
            <rFont val="Tahoma"/>
            <family val="2"/>
          </rPr>
          <t>Auch wenn 100% Ökostrom Verbraucht wird, hier eintragen</t>
        </r>
      </text>
    </comment>
    <comment ref="B10" authorId="2">
      <text>
        <r>
          <rPr>
            <sz val="9"/>
            <color indexed="81"/>
            <rFont val="Tahoma"/>
            <family val="2"/>
          </rPr>
          <t>Die Daten für Leistungsspitze und Blindstrom können der Rechnung Ihres Energieversorgers entnommen werden.</t>
        </r>
      </text>
    </comment>
    <comment ref="B11" authorId="2">
      <text>
        <r>
          <rPr>
            <sz val="9"/>
            <color rgb="FF000000"/>
            <rFont val="Tahoma"/>
            <family val="2"/>
          </rPr>
          <t>Die Daten für Leistungsspitze und Blindstrom können der Rechnung Ihres Energieversorgers entnommen werden.</t>
        </r>
      </text>
    </comment>
    <comment ref="C11" authorId="0">
      <text>
        <r>
          <rPr>
            <sz val="9"/>
            <color rgb="FF000000"/>
            <rFont val="Tahoma"/>
            <family val="2"/>
          </rPr>
          <t xml:space="preserve">
</t>
        </r>
        <r>
          <rPr>
            <sz val="9"/>
            <color rgb="FF000000"/>
            <rFont val="Tahoma"/>
            <family val="2"/>
          </rPr>
          <t>In der Elektrotechnik wird die Einheit Kilovoltampereaktiv für die Blindleistung gebraucht (1kW=1kvar)</t>
        </r>
      </text>
    </comment>
    <comment ref="C14" authorId="3">
      <text>
        <r>
          <rPr>
            <sz val="9"/>
            <color rgb="FF000000"/>
            <rFont val="Tahoma"/>
            <family val="2"/>
          </rPr>
          <t>Die Einheit kann mit dem Drop-Down-Menü geändert werden.</t>
        </r>
      </text>
    </comment>
    <comment ref="B24" authorId="1">
      <text>
        <r>
          <rPr>
            <b/>
            <sz val="10"/>
            <color rgb="FF000000"/>
            <rFont val="Tahoma"/>
            <family val="2"/>
          </rPr>
          <t>Hier nur Eigenerzeugten Strom eintragen</t>
        </r>
      </text>
    </comment>
    <comment ref="B25" authorId="4">
      <text>
        <r>
          <rPr>
            <sz val="9"/>
            <color rgb="FF000000"/>
            <rFont val="Tahoma"/>
            <family val="2"/>
          </rPr>
          <t>Der Anteil erneuerbarer Energien kann beim Energieversorger erfragt werden. Diesen Wert bitte in Tabelle "Anteil an erneuerbaren Energien in Energieträgern" (Zeile 30-38) eintragen.</t>
        </r>
      </text>
    </comment>
    <comment ref="H28" authorId="0">
      <text>
        <r>
          <rPr>
            <sz val="9"/>
            <color indexed="81"/>
            <rFont val="Tahoma"/>
            <family val="2"/>
          </rPr>
          <t xml:space="preserve">Die jeweligen Anteile an erneuerbaren Energien können Sie Ihren Rechnungen entnehmen oder fragen Sie bei Ihrem Anbieter nach. Bitte tragen Sie diese in diese Tabelle ein.
</t>
        </r>
      </text>
    </comment>
    <comment ref="O42" authorId="0">
      <text>
        <r>
          <rPr>
            <sz val="9"/>
            <color indexed="81"/>
            <rFont val="Tahoma"/>
            <family val="2"/>
          </rPr>
          <t xml:space="preserve">
Die </t>
        </r>
        <r>
          <rPr>
            <b/>
            <sz val="9"/>
            <color indexed="81"/>
            <rFont val="Tahoma"/>
            <family val="2"/>
          </rPr>
          <t>Quelle für die Umrechnungsfaktoren</t>
        </r>
        <r>
          <rPr>
            <sz val="9"/>
            <color indexed="81"/>
            <rFont val="Tahoma"/>
            <family val="2"/>
          </rPr>
          <t xml:space="preserve"> ist: Gemis Datenbank 4.95 (Stand 2018). Sie werden ohne Vokette angegeben. </t>
        </r>
        <r>
          <rPr>
            <b/>
            <sz val="9"/>
            <color indexed="81"/>
            <rFont val="Tahoma"/>
            <family val="2"/>
          </rPr>
          <t>Die Umrechnungsfaktoren müssen regelmäßig aktualisiert werden.</t>
        </r>
        <r>
          <rPr>
            <sz val="9"/>
            <color indexed="81"/>
            <rFont val="Tahoma"/>
            <family val="2"/>
          </rPr>
          <t xml:space="preserve">
Die CO2-äquivalente Emissionen werden in g angegeben und im Tabellenblatt "8.a Kernindikatoren" umgerechnet in kg.
</t>
        </r>
        <r>
          <rPr>
            <b/>
            <sz val="9"/>
            <color indexed="81"/>
            <rFont val="Tahoma"/>
            <family val="2"/>
          </rPr>
          <t xml:space="preserve">
Hinweis zum Umrechnungsfaktor Strom und Fernwärme:
</t>
        </r>
        <r>
          <rPr>
            <sz val="9"/>
            <color indexed="81"/>
            <rFont val="Tahoma"/>
            <family val="2"/>
          </rPr>
          <t xml:space="preserve">
Grundsätzlich fallen die CO2 Emissionen aus fremdbezogenem Strom nicht am Standort, sondern beim Energieversorger an. Sie werden in der Erhebung dennoch dem Standort zugerechnet. 
Die angegebenen Umrechnungsfaktoren beruhen auf dem Bundesmix, der u.U. von Ihren Werten abweicht. Den korrekten Wert erhält man beim Energieversorger oder kann der Stromrechnung entnommen werden.
</t>
        </r>
        <r>
          <rPr>
            <b/>
            <sz val="9"/>
            <color indexed="81"/>
            <rFont val="Tahoma"/>
            <family val="2"/>
          </rPr>
          <t>Hinweis zum Umrechnungsfaktor Hackschnitzel und Holzpellets:</t>
        </r>
        <r>
          <rPr>
            <sz val="9"/>
            <color indexed="81"/>
            <rFont val="Tahoma"/>
            <family val="2"/>
          </rPr>
          <t xml:space="preserve">
Die Verbrennung von Holz ist unter Vernachlässigung des Transports CO2-neutral.</t>
        </r>
      </text>
    </comment>
    <comment ref="D45" authorId="0">
      <text>
        <r>
          <rPr>
            <sz val="9"/>
            <color indexed="81"/>
            <rFont val="Tahoma"/>
            <family val="2"/>
          </rPr>
          <t xml:space="preserve">Die Quelle für die Umrechnungsfaktoren ist: Gemis Datenbank 4.95 (Stand 2018).
Sie werden ohne Vokette angegeben. Die Umrechnungsfaktoren müssen regelmäßig aktualisiert werden.
</t>
        </r>
      </text>
    </comment>
    <comment ref="K45" authorId="0">
      <text>
        <r>
          <rPr>
            <sz val="9"/>
            <color indexed="81"/>
            <rFont val="Tahoma"/>
            <family val="2"/>
          </rPr>
          <t>Die Quelle für die Umrechnungsfaktoren ist: Gemis Datenbank 4.95 (Stand 2018). Sie werden ohne Vokette angegeben. Die Umrechnungsfaktoren müssen regelmäßig aktualisiert werden.</t>
        </r>
      </text>
    </comment>
    <comment ref="K46" authorId="5">
      <text>
        <r>
          <rPr>
            <b/>
            <sz val="9"/>
            <color indexed="81"/>
            <rFont val="Tahoma"/>
            <family val="2"/>
          </rPr>
          <t>Quelle: GEMIS V 5.0</t>
        </r>
      </text>
    </comment>
    <comment ref="K47" authorId="5">
      <text>
        <r>
          <rPr>
            <b/>
            <sz val="9"/>
            <color indexed="81"/>
            <rFont val="Tahoma"/>
            <family val="2"/>
          </rPr>
          <t>Quelle: GEMIS V 5.0</t>
        </r>
      </text>
    </comment>
    <comment ref="K48" authorId="5">
      <text>
        <r>
          <rPr>
            <b/>
            <sz val="9"/>
            <color indexed="81"/>
            <rFont val="Tahoma"/>
            <family val="2"/>
          </rPr>
          <t>Quelle: GEMIS V 4.95</t>
        </r>
      </text>
    </comment>
    <comment ref="K49" authorId="6">
      <text>
        <r>
          <rPr>
            <sz val="10"/>
            <color indexed="81"/>
            <rFont val="Tahoma"/>
            <family val="2"/>
          </rPr>
          <t xml:space="preserve">Bitte beim Anbieter erfragen.
</t>
        </r>
      </text>
    </comment>
    <comment ref="K50" authorId="5">
      <text>
        <r>
          <rPr>
            <b/>
            <sz val="9"/>
            <color indexed="81"/>
            <rFont val="Tahoma"/>
            <family val="2"/>
          </rPr>
          <t>Quelle: GEMIS V 4.95</t>
        </r>
      </text>
    </comment>
    <comment ref="K51" authorId="5">
      <text>
        <r>
          <rPr>
            <b/>
            <sz val="9"/>
            <color indexed="81"/>
            <rFont val="Tahoma"/>
            <family val="2"/>
          </rPr>
          <t>Quelle: GEMIS V 4.95</t>
        </r>
      </text>
    </comment>
    <comment ref="K52" authorId="5">
      <text>
        <r>
          <rPr>
            <b/>
            <sz val="9"/>
            <color indexed="81"/>
            <rFont val="Tahoma"/>
            <family val="2"/>
          </rPr>
          <t>Quelle: GEMIS V 4.95</t>
        </r>
      </text>
    </comment>
    <comment ref="K53" authorId="5">
      <text>
        <r>
          <rPr>
            <b/>
            <sz val="9"/>
            <color indexed="81"/>
            <rFont val="Tahoma"/>
            <family val="2"/>
          </rPr>
          <t>Quelle: GEMIS V 4.95</t>
        </r>
      </text>
    </comment>
    <comment ref="K54" authorId="5">
      <text>
        <r>
          <rPr>
            <b/>
            <sz val="9"/>
            <color indexed="81"/>
            <rFont val="Tahoma"/>
            <family val="2"/>
          </rPr>
          <t>Quelle: GEMIS V 4.95</t>
        </r>
      </text>
    </comment>
    <comment ref="K55" authorId="5">
      <text>
        <r>
          <rPr>
            <b/>
            <sz val="9"/>
            <color indexed="81"/>
            <rFont val="Tahoma"/>
            <family val="2"/>
          </rPr>
          <t>Quelle: GEMIS V 4.95</t>
        </r>
      </text>
    </comment>
    <comment ref="C59" authorId="0">
      <text>
        <r>
          <rPr>
            <sz val="9"/>
            <color rgb="FF000000"/>
            <rFont val="Tahoma"/>
            <family val="2"/>
          </rPr>
          <t xml:space="preserve">
</t>
        </r>
        <r>
          <rPr>
            <sz val="9"/>
            <color rgb="FF000000"/>
            <rFont val="Tahoma"/>
            <family val="2"/>
          </rPr>
          <t xml:space="preserve">Die Quelle für die Umrechnungsfaktoren ist: Gemis Datenbank 4.95 (Stand 2018)
</t>
        </r>
        <r>
          <rPr>
            <sz val="9"/>
            <color rgb="FF000000"/>
            <rFont val="Tahoma"/>
            <family val="2"/>
          </rPr>
          <t>Sie werden ohne Vokette angegeben. Die Umrechnungsfaktoren müssen regelmäßig aktualisiert werden.</t>
        </r>
      </text>
    </comment>
    <comment ref="J59" authorId="0">
      <text>
        <r>
          <rPr>
            <sz val="9"/>
            <color indexed="81"/>
            <rFont val="Tahoma"/>
            <family val="2"/>
          </rPr>
          <t>Die Quelle für die Umrechnungsfaktoren ist: Gemis Datenbank 4.95 (Stand 2018)
Sie werden ohne Vokette angegeben. Die Umrechnungsfaktoren müssen regelmäßig aktualisiert werden.</t>
        </r>
      </text>
    </comment>
    <comment ref="C60" authorId="5">
      <text>
        <r>
          <rPr>
            <b/>
            <sz val="9"/>
            <color indexed="81"/>
            <rFont val="Tahoma"/>
            <family val="2"/>
          </rPr>
          <t>Quelle: GEMIS V 5.0</t>
        </r>
      </text>
    </comment>
    <comment ref="J60" authorId="5">
      <text>
        <r>
          <rPr>
            <b/>
            <sz val="9"/>
            <color indexed="81"/>
            <rFont val="Tahoma"/>
            <family val="2"/>
          </rPr>
          <t>Quelle: GEMIS V 5.0</t>
        </r>
      </text>
    </comment>
    <comment ref="C61" authorId="5">
      <text>
        <r>
          <rPr>
            <b/>
            <sz val="9"/>
            <color indexed="81"/>
            <rFont val="Tahoma"/>
            <family val="2"/>
          </rPr>
          <t xml:space="preserve">Quelle: GEMIS V 4.95
</t>
        </r>
      </text>
    </comment>
    <comment ref="J61" authorId="5">
      <text>
        <r>
          <rPr>
            <b/>
            <sz val="9"/>
            <color indexed="81"/>
            <rFont val="Tahoma"/>
            <family val="2"/>
          </rPr>
          <t>Quelle: GEMIS V 5.0</t>
        </r>
      </text>
    </comment>
    <comment ref="C62" authorId="5">
      <text>
        <r>
          <rPr>
            <b/>
            <sz val="9"/>
            <color indexed="81"/>
            <rFont val="Tahoma"/>
            <family val="2"/>
          </rPr>
          <t>Quelle: GEMIS V 4.95</t>
        </r>
      </text>
    </comment>
    <comment ref="J62" authorId="5">
      <text>
        <r>
          <rPr>
            <b/>
            <sz val="9"/>
            <color indexed="81"/>
            <rFont val="Tahoma"/>
            <family val="2"/>
          </rPr>
          <t>Quelle: GEMIS V 4.95</t>
        </r>
      </text>
    </comment>
    <comment ref="C63" authorId="5">
      <text>
        <r>
          <rPr>
            <b/>
            <sz val="9"/>
            <color indexed="81"/>
            <rFont val="Tahoma"/>
            <family val="2"/>
          </rPr>
          <t>Quelle: GEMIS V 5.0</t>
        </r>
      </text>
    </comment>
    <comment ref="J63" authorId="5">
      <text>
        <r>
          <rPr>
            <b/>
            <sz val="9"/>
            <color indexed="81"/>
            <rFont val="Tahoma"/>
            <family val="2"/>
          </rPr>
          <t>Quelle: GEMIS V 5.0</t>
        </r>
      </text>
    </comment>
    <comment ref="C64" authorId="5">
      <text>
        <r>
          <rPr>
            <b/>
            <sz val="9"/>
            <color indexed="81"/>
            <rFont val="Tahoma"/>
            <family val="2"/>
          </rPr>
          <t>Quelle: GEMIS V 4.95</t>
        </r>
      </text>
    </comment>
    <comment ref="J64" authorId="5">
      <text>
        <r>
          <rPr>
            <b/>
            <sz val="9"/>
            <color indexed="81"/>
            <rFont val="Tahoma"/>
            <family val="2"/>
          </rPr>
          <t>Quelle: GEMIS V 4.95</t>
        </r>
      </text>
    </comment>
    <comment ref="C65" authorId="5">
      <text>
        <r>
          <rPr>
            <b/>
            <sz val="9"/>
            <color indexed="81"/>
            <rFont val="Tahoma"/>
            <family val="2"/>
          </rPr>
          <t>Quelle: GEMIS V 4.95</t>
        </r>
      </text>
    </comment>
    <comment ref="J65" authorId="5">
      <text>
        <r>
          <rPr>
            <b/>
            <sz val="9"/>
            <color indexed="81"/>
            <rFont val="Tahoma"/>
            <family val="2"/>
          </rPr>
          <t>Quelle: GEMIS V 4.95</t>
        </r>
      </text>
    </comment>
    <comment ref="C66" authorId="5">
      <text>
        <r>
          <rPr>
            <b/>
            <sz val="9"/>
            <color indexed="81"/>
            <rFont val="Tahoma"/>
            <family val="2"/>
          </rPr>
          <t>Quelle: GEMIS V 4.95</t>
        </r>
      </text>
    </comment>
    <comment ref="J66" authorId="5">
      <text>
        <r>
          <rPr>
            <b/>
            <sz val="9"/>
            <color indexed="81"/>
            <rFont val="Tahoma"/>
            <family val="2"/>
          </rPr>
          <t xml:space="preserve">Quelle: GEMIS V 5.0
</t>
        </r>
      </text>
    </comment>
    <comment ref="C67" authorId="5">
      <text>
        <r>
          <rPr>
            <b/>
            <sz val="9"/>
            <color indexed="81"/>
            <rFont val="Tahoma"/>
            <family val="2"/>
          </rPr>
          <t>Quelle: GEMIS V 4.95</t>
        </r>
      </text>
    </comment>
    <comment ref="J67" authorId="5">
      <text>
        <r>
          <rPr>
            <b/>
            <sz val="9"/>
            <color indexed="81"/>
            <rFont val="Tahoma"/>
            <family val="2"/>
          </rPr>
          <t>Quelle: GEMIS V 4.95</t>
        </r>
      </text>
    </comment>
    <comment ref="C68" authorId="5">
      <text>
        <r>
          <rPr>
            <b/>
            <sz val="9"/>
            <color indexed="81"/>
            <rFont val="Tahoma"/>
            <family val="2"/>
          </rPr>
          <t>Quelle: GEMIS V 4.95</t>
        </r>
      </text>
    </comment>
    <comment ref="J68" authorId="5">
      <text>
        <r>
          <rPr>
            <b/>
            <sz val="9"/>
            <color indexed="81"/>
            <rFont val="Tahoma"/>
            <family val="2"/>
          </rPr>
          <t>Quelle: GEMIS V 4.95</t>
        </r>
      </text>
    </comment>
    <comment ref="C69" authorId="5">
      <text>
        <r>
          <rPr>
            <b/>
            <sz val="9"/>
            <color indexed="81"/>
            <rFont val="Tahoma"/>
            <family val="2"/>
          </rPr>
          <t>Quelle: GEMIS V 4.95</t>
        </r>
      </text>
    </comment>
    <comment ref="J69" authorId="5">
      <text>
        <r>
          <rPr>
            <b/>
            <sz val="9"/>
            <color indexed="81"/>
            <rFont val="Tahoma"/>
            <family val="2"/>
          </rPr>
          <t>Quelle: GEMIS V 4.95</t>
        </r>
      </text>
    </comment>
    <comment ref="C73" authorId="0">
      <text>
        <r>
          <rPr>
            <sz val="9"/>
            <color indexed="81"/>
            <rFont val="Tahoma"/>
            <family val="2"/>
          </rPr>
          <t xml:space="preserve">Die Quelle für die Umrechnungsfaktoren ist: Gemis Datenbank 4.95 (Stand 2018)
Sie werden ohne Vokette angegeben. Die Umrechnungsfaktoren müssen regelmäßig aktualisiert werden.
</t>
        </r>
      </text>
    </comment>
    <comment ref="C74" authorId="5">
      <text>
        <r>
          <rPr>
            <b/>
            <sz val="9"/>
            <color indexed="81"/>
            <rFont val="Tahoma"/>
            <family val="2"/>
          </rPr>
          <t>Quelle: GEMIS V 5.0</t>
        </r>
      </text>
    </comment>
    <comment ref="C75" authorId="5">
      <text>
        <r>
          <rPr>
            <b/>
            <sz val="9"/>
            <color indexed="81"/>
            <rFont val="Tahoma"/>
            <family val="2"/>
          </rPr>
          <t>Quelle: GEMIS V 5.0</t>
        </r>
        <r>
          <rPr>
            <sz val="9"/>
            <color indexed="81"/>
            <rFont val="Tahoma"/>
            <family val="2"/>
          </rPr>
          <t xml:space="preserve">
</t>
        </r>
      </text>
    </comment>
    <comment ref="C76" authorId="5">
      <text>
        <r>
          <rPr>
            <b/>
            <sz val="9"/>
            <color indexed="81"/>
            <rFont val="Tahoma"/>
            <family val="2"/>
          </rPr>
          <t>Quelle: GEMIS V 5.0</t>
        </r>
      </text>
    </comment>
    <comment ref="C77" authorId="5">
      <text>
        <r>
          <rPr>
            <b/>
            <sz val="9"/>
            <color indexed="81"/>
            <rFont val="Tahoma"/>
            <family val="2"/>
          </rPr>
          <t>Quelle: GEMIS V 5.0</t>
        </r>
      </text>
    </comment>
    <comment ref="C78" authorId="5">
      <text>
        <r>
          <rPr>
            <b/>
            <sz val="9"/>
            <color indexed="81"/>
            <rFont val="Tahoma"/>
            <family val="2"/>
          </rPr>
          <t>Quelle: GEMIS V 5.0</t>
        </r>
      </text>
    </comment>
    <comment ref="C79" authorId="5">
      <text>
        <r>
          <rPr>
            <b/>
            <sz val="9"/>
            <color indexed="81"/>
            <rFont val="Tahoma"/>
            <family val="2"/>
          </rPr>
          <t>Quelle: GEMIS V 5.0</t>
        </r>
      </text>
    </comment>
    <comment ref="C80" authorId="5">
      <text>
        <r>
          <rPr>
            <b/>
            <sz val="9"/>
            <color indexed="81"/>
            <rFont val="Tahoma"/>
            <family val="2"/>
          </rPr>
          <t>Quelle: GEMIS V 5.0</t>
        </r>
      </text>
    </comment>
  </commentList>
</comments>
</file>

<file path=xl/comments4.xml><?xml version="1.0" encoding="utf-8"?>
<comments xmlns="http://schemas.openxmlformats.org/spreadsheetml/2006/main">
  <authors>
    <author>Arqum - Miriam Kraschinski</author>
    <author>Arqum - Stuttgart</author>
  </authors>
  <commentList>
    <comment ref="O2" authorId="0">
      <text>
        <r>
          <rPr>
            <b/>
            <sz val="9"/>
            <color indexed="81"/>
            <rFont val="Tahoma"/>
            <family val="2"/>
          </rPr>
          <t xml:space="preserve">Dies ist ein ergänzendes Tabellenblatt. </t>
        </r>
        <r>
          <rPr>
            <sz val="9"/>
            <color indexed="81"/>
            <rFont val="Tahoma"/>
            <family val="2"/>
          </rPr>
          <t xml:space="preserve">
Wenn Sie die Datenerhebung nutzen, müssen Sie dieses Tabellenblatt nicht ausfüllen. 
Sollten Sie die Datenerhebung nur ergänzend zu Ihrer bisherigen Datenerfassung nach ÖKOPROFIT oder QuB nutzen, können Sie in diesem Tabellenblatt Ihre THG-Emissionen berechnen. Weiterhin sollten Sie dann die Tabellenblätter 3. Roh-, Hilfs- und Betriebsstoffe; 4. Kälteemissionen und 8.b Kernindikatoren manuell ebenfalls ausfüllen.
Bitte tragen Sie Ihre Energieverbräuche in die Tabelle "Energieträger in kWh und Emissionen" ein. 
Die Anteile an erneuerbaren Energien in Ihrem Energiemix tragen Sie bitte in die Tabelle Zeile 55-63 ein. 
Die grünmarkierten Felder berechnen sich automatisch. </t>
        </r>
      </text>
    </comment>
    <comment ref="O7" authorId="0">
      <text>
        <r>
          <rPr>
            <sz val="9"/>
            <color indexed="81"/>
            <rFont val="Tahoma"/>
            <family val="2"/>
          </rPr>
          <t xml:space="preserve">
Die </t>
        </r>
        <r>
          <rPr>
            <b/>
            <sz val="9"/>
            <color indexed="81"/>
            <rFont val="Tahoma"/>
            <family val="2"/>
          </rPr>
          <t>Quelle für die Umrechnungsfaktoren</t>
        </r>
        <r>
          <rPr>
            <sz val="9"/>
            <color indexed="81"/>
            <rFont val="Tahoma"/>
            <family val="2"/>
          </rPr>
          <t xml:space="preserve"> ist: Gemis Datenbank 4.95 (Stand 2018). aktoren ist: Gemis Datenbank 4.95 (Stand 2018). Sie werden ohne Vokette angegeben. Die Umrechnungsfaktoren müssen regelmäßig aktualisiert werden.
Die CO2-äquivalente Emissionen werden in g angegeben und im Tabellenblatt "8.a Kernindikatoren" umgerechnet in kg.
</t>
        </r>
        <r>
          <rPr>
            <b/>
            <sz val="9"/>
            <color indexed="81"/>
            <rFont val="Tahoma"/>
            <family val="2"/>
          </rPr>
          <t xml:space="preserve">
Hinweis zum Umrechnungsfaktor Strom und Fernwärme:
</t>
        </r>
        <r>
          <rPr>
            <sz val="9"/>
            <color indexed="81"/>
            <rFont val="Tahoma"/>
            <family val="2"/>
          </rPr>
          <t xml:space="preserve">
Grundsätzlich fallen die CO2 Emissionen aus fremdbezogenem Strom nicht am Standort, sondern beim Energieversorger an. Sie werden in der Erhebung dennoch dem Standort zugerechnet. 
Die angegebenen Umrechnungsfaktoren beruhen auf dem Bundesmix, der u.U. von Ihren Werten abweicht. Den korrekten Wert erhält man beim Energieversorger oder kann der Stromrechnung entnommen werden.
</t>
        </r>
        <r>
          <rPr>
            <b/>
            <sz val="9"/>
            <color indexed="81"/>
            <rFont val="Tahoma"/>
            <family val="2"/>
          </rPr>
          <t>Hinweis zum Umrechnungsfaktor Hackschnitzel und Holzpellets:</t>
        </r>
        <r>
          <rPr>
            <sz val="9"/>
            <color indexed="81"/>
            <rFont val="Tahoma"/>
            <family val="2"/>
          </rPr>
          <t xml:space="preserve">
Die Verbrennung von Holz ist unter Vernachlässigung des Transports CO2-neutral.</t>
        </r>
      </text>
    </comment>
    <comment ref="D10" authorId="0">
      <text>
        <r>
          <rPr>
            <sz val="9"/>
            <color indexed="81"/>
            <rFont val="Tahoma"/>
            <family val="2"/>
          </rPr>
          <t xml:space="preserve">
Die Quelle für die Umrechnungsfaktoren ist: Gemis Datenbank 4.95 (Stand 2018)
Sie werden ohne Vokette angegeben. Die Umrechnungsfaktoren müssen regelmäßig aktualisiert werden.
</t>
        </r>
      </text>
    </comment>
    <comment ref="K10" authorId="0">
      <text>
        <r>
          <rPr>
            <sz val="9"/>
            <color indexed="81"/>
            <rFont val="Tahoma"/>
            <family val="2"/>
          </rPr>
          <t xml:space="preserve">
Die Quelle für die Umrechnungsfaktoren ist: Gemis Datenbank 4.95 (Stand 2018)
Sie werden ohne Vokette angegeben. Die Umrechnungsfaktoren müssen regelmäßig aktualisiert werden.
</t>
        </r>
      </text>
    </comment>
    <comment ref="K14" authorId="1">
      <text>
        <r>
          <rPr>
            <sz val="10"/>
            <color indexed="81"/>
            <rFont val="Tahoma"/>
            <family val="2"/>
          </rPr>
          <t xml:space="preserve">Bitte beim Anbieter erfragen.
</t>
        </r>
      </text>
    </comment>
    <comment ref="C25" authorId="0">
      <text>
        <r>
          <rPr>
            <sz val="9"/>
            <color indexed="81"/>
            <rFont val="Tahoma"/>
            <family val="2"/>
          </rPr>
          <t xml:space="preserve">
Die Quelle für die Umrechnungsfaktoren ist: Gemis Datenbank 4.95 (Stand 2018)
Sie werden ohne Vokette angegeben. Die Umrechnungsfaktoren müssen regelmäßig aktualisiert werden.</t>
        </r>
      </text>
    </comment>
    <comment ref="J25" authorId="0">
      <text>
        <r>
          <rPr>
            <sz val="9"/>
            <color indexed="81"/>
            <rFont val="Tahoma"/>
            <family val="2"/>
          </rPr>
          <t xml:space="preserve">
Die Quelle für die Umrechnungsfaktoren ist: Gemis Datenbank 4.95 (Stand 2018)
Sie werden ohne Vokette angegeben. Die Umrechnungsfaktoren müssen regelmäßig aktualisiert werden</t>
        </r>
      </text>
    </comment>
    <comment ref="C39" authorId="0">
      <text>
        <r>
          <rPr>
            <sz val="9"/>
            <color indexed="81"/>
            <rFont val="Tahoma"/>
            <family val="2"/>
          </rPr>
          <t xml:space="preserve">
Die Quelle für die Umrechnungsfaktoren ist: Gemis Datenbank 4.95 (Stand 2018)
Sie werden ohne Vokette angegeben. Die Umrechnungsfaktoren müssen regelmäßig aktualisiert werden.
</t>
        </r>
      </text>
    </comment>
    <comment ref="H52" authorId="0">
      <text>
        <r>
          <rPr>
            <sz val="9"/>
            <color indexed="81"/>
            <rFont val="Tahoma"/>
            <family val="2"/>
          </rPr>
          <t>Die jeweligen Anteile an erneuerbaren Energien können Sie Ihren Rechnungen entnehmen oder fragen Sie bei Ihrem Anbieter nach. Bitte tragen Sie diese in diese Tabelle ein.</t>
        </r>
      </text>
    </comment>
  </commentList>
</comments>
</file>

<file path=xl/comments5.xml><?xml version="1.0" encoding="utf-8"?>
<comments xmlns="http://schemas.openxmlformats.org/spreadsheetml/2006/main">
  <authors>
    <author>Arqum - Miriam Kraschinski</author>
    <author>Arqum Berlin</author>
    <author>Microsoft Office User</author>
    <author>jonathan</author>
  </authors>
  <commentList>
    <comment ref="M2" authorId="0">
      <text>
        <r>
          <rPr>
            <sz val="9"/>
            <color indexed="81"/>
            <rFont val="Tahoma"/>
            <family val="2"/>
          </rPr>
          <t>Bitte tragen Sie ab der Zeile 10, in absteigender Reihenfolge, nur die für Ihr Unternehmen wichtigsten Roh-, Hilfs- oder Betriebsstoffe ein (z.B. Papier, Schmierstoffe/Öle, Batterien, Leuchtmittel, …). 
Aus dem in Zeile 10 eingetragenen Roh-, Hilfs- oder Betriebsstoff wird der Kernindikator Materialeffizienz im Tabellenblatt 8a Kernindikatoren und 8.b Kernindikatoren manuell errechnet. 
Wichtige Roh-, Hilfs- oder Betriebsstoffe sind z.B. solche, die in großen Mengen verbraucht werden, einen hohen Wert haben oder besonders umweltrelevant sind. 
Aus den eingetragenen Stoffen ergibt sich die Graphik unter der Tabelle.</t>
        </r>
      </text>
    </comment>
    <comment ref="B9" authorId="1">
      <text>
        <r>
          <rPr>
            <sz val="9"/>
            <color rgb="FF000000"/>
            <rFont val="Tahoma"/>
            <family val="2"/>
          </rPr>
          <t xml:space="preserve">Dieser Stoff wird genutzt um Kernindikatoren (Materialkennzahlen) zu bilden.
</t>
        </r>
        <r>
          <rPr>
            <sz val="9"/>
            <color rgb="FF000000"/>
            <rFont val="Tahoma"/>
            <family val="2"/>
          </rPr>
          <t>(8.a Übersicht Kernindikatoren; Zelle B24 bzw. 8.b Kernindikatoren, Zelle Bxx)</t>
        </r>
      </text>
    </comment>
    <comment ref="B10" authorId="2">
      <text>
        <r>
          <rPr>
            <sz val="9"/>
            <color rgb="FF000000"/>
            <rFont val="Calibri"/>
            <family val="2"/>
            <scheme val="minor"/>
          </rPr>
          <t>Dieser Stoff wird genutzt um Kernindikatoren (Materialkennzahlen) zu bilden.</t>
        </r>
        <r>
          <rPr>
            <sz val="9"/>
            <color rgb="FF000000"/>
            <rFont val="Calibri"/>
            <family val="2"/>
            <scheme val="minor"/>
          </rPr>
          <t xml:space="preserve">
</t>
        </r>
        <r>
          <rPr>
            <sz val="9"/>
            <color rgb="FF000000"/>
            <rFont val="Calibri"/>
            <family val="2"/>
            <scheme val="minor"/>
          </rPr>
          <t>(8.a Übersicht Kernindikatoren; Zelle B25 bzw. 8.b Kernindikatoren, Zelle Bxx)</t>
        </r>
        <r>
          <rPr>
            <sz val="9"/>
            <color rgb="FF000000"/>
            <rFont val="Calibri"/>
            <family val="2"/>
            <scheme val="minor"/>
          </rPr>
          <t xml:space="preserve">
</t>
        </r>
      </text>
    </comment>
    <comment ref="B11" authorId="2">
      <text>
        <r>
          <rPr>
            <sz val="9"/>
            <color rgb="FF000000"/>
            <rFont val="Calibri"/>
            <family val="2"/>
            <scheme val="minor"/>
          </rPr>
          <t>Dieser Stoff wird genutzt um Kernindikatoren (Materialkennzahlen) zu bilden.</t>
        </r>
        <r>
          <rPr>
            <sz val="9"/>
            <color rgb="FF000000"/>
            <rFont val="Calibri"/>
            <family val="2"/>
            <scheme val="minor"/>
          </rPr>
          <t xml:space="preserve">
</t>
        </r>
        <r>
          <rPr>
            <sz val="9"/>
            <color rgb="FF000000"/>
            <rFont val="Calibri"/>
            <family val="2"/>
            <scheme val="minor"/>
          </rPr>
          <t>(8.a Übersicht Kernindikatoren; Zelle B26 bzw. 8.b Kernindikatoren, Zelle Bxx)</t>
        </r>
        <r>
          <rPr>
            <sz val="9"/>
            <color rgb="FF000000"/>
            <rFont val="Calibri"/>
            <family val="2"/>
            <scheme val="minor"/>
          </rPr>
          <t xml:space="preserve">
</t>
        </r>
      </text>
    </comment>
    <comment ref="C35" authorId="3">
      <text>
        <r>
          <rPr>
            <sz val="12"/>
            <color indexed="81"/>
            <rFont val="Tahoma"/>
            <family val="2"/>
          </rPr>
          <t>Hinweis:
Auf Grund der unterschiedlichen Einheiten werden lediglich die Kosten summiert</t>
        </r>
        <r>
          <rPr>
            <sz val="8"/>
            <color indexed="81"/>
            <rFont val="Tahoma"/>
            <family val="2"/>
          </rPr>
          <t xml:space="preserve">
</t>
        </r>
      </text>
    </comment>
  </commentList>
</comments>
</file>

<file path=xl/comments6.xml><?xml version="1.0" encoding="utf-8"?>
<comments xmlns="http://schemas.openxmlformats.org/spreadsheetml/2006/main">
  <authors>
    <author>Arqum - Miriam Kraschinski</author>
  </authors>
  <commentList>
    <comment ref="O2" authorId="0">
      <text>
        <r>
          <rPr>
            <sz val="12"/>
            <color indexed="81"/>
            <rFont val="Arial"/>
            <family val="2"/>
          </rPr>
          <t xml:space="preserve">
In diesem Tabellenblatt werden die klimarelevanten Emissionen aus dem Verlust von Kältemitteln z.B. in Kälteanlagen berechnet. 
Entweicht dem Kühlkreislauf
Kältemittel, gelangen Emissionen in die Atmosphäre, die deutlich klimawirksamer sind als CO2. Die Klimawirksamkeit der Kältemittelemissionen 
wird in CO2-Äquivalenten angegeben. 
In den Anlagenbüchern können Sie nachsehen, ob Kältemittel in Ihre Anlagen nachgefüllt wurde. Diese nachgefüllte Menge tragen Sie unten in die Tabelle ein. 
Eine Graphik ergibt sich unterhalb der Tabelle. 
Das Kältemittel R-717 (Ammoniak) hat kein Treibhausgaspotential und muss daher nicht berücksichtigt werden. </t>
        </r>
      </text>
    </comment>
    <comment ref="B12" authorId="0">
      <text>
        <r>
          <rPr>
            <sz val="9"/>
            <color indexed="81"/>
            <rFont val="Tahoma"/>
            <family val="2"/>
          </rPr>
          <t xml:space="preserve">nicht mehr zulässig
</t>
        </r>
      </text>
    </comment>
    <comment ref="B13" authorId="0">
      <text>
        <r>
          <rPr>
            <sz val="9"/>
            <color indexed="81"/>
            <rFont val="Tahoma"/>
            <family val="2"/>
          </rPr>
          <t xml:space="preserve">nicht mehr zulässig
</t>
        </r>
      </text>
    </comment>
    <comment ref="B14" authorId="0">
      <text>
        <r>
          <rPr>
            <sz val="9"/>
            <color indexed="81"/>
            <rFont val="Tahoma"/>
            <family val="2"/>
          </rPr>
          <t xml:space="preserve">nicht mehr zulässig
</t>
        </r>
      </text>
    </comment>
    <comment ref="B16" authorId="0">
      <text>
        <r>
          <rPr>
            <sz val="9"/>
            <color indexed="81"/>
            <rFont val="Tahoma"/>
            <family val="2"/>
          </rPr>
          <t xml:space="preserve">nicht mehr zulässig
</t>
        </r>
      </text>
    </comment>
    <comment ref="B17" authorId="0">
      <text>
        <r>
          <rPr>
            <sz val="9"/>
            <color indexed="81"/>
            <rFont val="Tahoma"/>
            <family val="2"/>
          </rPr>
          <t xml:space="preserve">nicht mehr zulässig
</t>
        </r>
      </text>
    </comment>
    <comment ref="B18" authorId="0">
      <text>
        <r>
          <rPr>
            <sz val="9"/>
            <color indexed="81"/>
            <rFont val="Tahoma"/>
            <family val="2"/>
          </rPr>
          <t xml:space="preserve">nicht mehr zulässig
</t>
        </r>
      </text>
    </comment>
    <comment ref="B23" authorId="0">
      <text>
        <r>
          <rPr>
            <sz val="9"/>
            <color indexed="81"/>
            <rFont val="Tahoma"/>
            <family val="2"/>
          </rPr>
          <t xml:space="preserve">nicht mehr zulässig
</t>
        </r>
      </text>
    </comment>
    <comment ref="B24" authorId="0">
      <text>
        <r>
          <rPr>
            <sz val="9"/>
            <color indexed="81"/>
            <rFont val="Tahoma"/>
            <family val="2"/>
          </rPr>
          <t xml:space="preserve">nicht mehr zulässig
</t>
        </r>
      </text>
    </comment>
    <comment ref="B25" authorId="0">
      <text>
        <r>
          <rPr>
            <sz val="9"/>
            <color indexed="81"/>
            <rFont val="Tahoma"/>
            <family val="2"/>
          </rPr>
          <t xml:space="preserve">nicht mehr zulässig
</t>
        </r>
      </text>
    </comment>
    <comment ref="B30" authorId="0">
      <text>
        <r>
          <rPr>
            <sz val="9"/>
            <color indexed="81"/>
            <rFont val="Tahoma"/>
            <family val="2"/>
          </rPr>
          <t xml:space="preserve">nicht mehr zulässig
</t>
        </r>
      </text>
    </comment>
  </commentList>
</comments>
</file>

<file path=xl/comments7.xml><?xml version="1.0" encoding="utf-8"?>
<comments xmlns="http://schemas.openxmlformats.org/spreadsheetml/2006/main">
  <authors>
    <author>Arqum - Miriam Kraschinski</author>
  </authors>
  <commentList>
    <comment ref="M2" authorId="0">
      <text>
        <r>
          <rPr>
            <sz val="9"/>
            <color indexed="81"/>
            <rFont val="Tahoma"/>
            <family val="2"/>
          </rPr>
          <t xml:space="preserve">
Die Daten zum Trinkwasserverbrauch und Abwasseraufkommen können Sie der Rechnung des Wasserversorgers entnehmen. 
Die graphische Darstellung der Wasserverbraucher finden Sie unterhalb der Tabelle.</t>
        </r>
      </text>
    </comment>
  </commentList>
</comments>
</file>

<file path=xl/comments8.xml><?xml version="1.0" encoding="utf-8"?>
<comments xmlns="http://schemas.openxmlformats.org/spreadsheetml/2006/main">
  <authors>
    <author>Arqum - Miriam Kraschinski</author>
    <author>Arqum - Isabel Vihl</author>
  </authors>
  <commentList>
    <comment ref="O2" authorId="0">
      <text>
        <r>
          <rPr>
            <sz val="9"/>
            <color indexed="81"/>
            <rFont val="Tahoma"/>
            <family val="2"/>
          </rPr>
          <t xml:space="preserve">
Für die Bearbeitung dieses Tabellenblattes benötigen Sie die Rechnungen Ihrer Abfallentsorger und die Entsorgungsnachweise. 
Hierdurch erhalten Sie die Abfallmengen und die dazugehörigen Abfallschlüssel. 
Bitte beachten Sie, dass wenn Sie die Einheit t verändern Sie auch die Berechnung der Kernindikatoren in Tabellenblatt 8.a Kernindikatoren verändern müssen.</t>
        </r>
      </text>
    </comment>
    <comment ref="M7" authorId="0">
      <text>
        <r>
          <rPr>
            <b/>
            <sz val="9"/>
            <color indexed="81"/>
            <rFont val="Tahoma"/>
            <family val="2"/>
          </rPr>
          <t xml:space="preserve">
Hinweis:
</t>
        </r>
        <r>
          <rPr>
            <sz val="9"/>
            <color indexed="81"/>
            <rFont val="Tahoma"/>
            <family val="2"/>
          </rPr>
          <t xml:space="preserve">
Behältermiete und Transportkosten sind in den Gesamtkosten enthalten.</t>
        </r>
      </text>
    </comment>
    <comment ref="D8" authorId="1">
      <text>
        <r>
          <rPr>
            <sz val="9"/>
            <color indexed="81"/>
            <rFont val="Tahoma"/>
            <family val="2"/>
          </rPr>
          <t>Tragen Sie hier den zutreffenden Abfallschlüssel (AVV) ein</t>
        </r>
      </text>
    </comment>
    <comment ref="E8" authorId="0">
      <text>
        <r>
          <rPr>
            <b/>
            <sz val="9"/>
            <color indexed="81"/>
            <rFont val="Tahoma"/>
            <family val="2"/>
          </rPr>
          <t xml:space="preserve">
Hinweis: 
</t>
        </r>
        <r>
          <rPr>
            <sz val="9"/>
            <color indexed="81"/>
            <rFont val="Tahoma"/>
            <family val="2"/>
          </rPr>
          <t>n.g. = nicht gefährlicher Abfall/ g.: gefährlicher Abfall (mit * hinter der Abfallschlüsselnummer in der AVV zu erkennen)</t>
        </r>
      </text>
    </comment>
  </commentList>
</comments>
</file>

<file path=xl/comments9.xml><?xml version="1.0" encoding="utf-8"?>
<comments xmlns="http://schemas.openxmlformats.org/spreadsheetml/2006/main">
  <authors>
    <author>Arqum - Miriam Kraschinski</author>
    <author>Arqum - Fabian Knaup</author>
    <author>Arqum - Isabel Vihl</author>
  </authors>
  <commentList>
    <comment ref="H2" authorId="0">
      <text>
        <r>
          <rPr>
            <b/>
            <sz val="10"/>
            <color indexed="81"/>
            <rFont val="Arial"/>
            <family val="2"/>
          </rPr>
          <t>Allgemein:</t>
        </r>
        <r>
          <rPr>
            <sz val="10"/>
            <color indexed="81"/>
            <rFont val="Arial"/>
            <family val="2"/>
          </rPr>
          <t xml:space="preserve">
In diesem Tabellenblatt können Sie den durchschnittlichen jährlichen Verbrauch Ihrer Energieverbraucher berechnen und anschließend bewerten (Zusatzmodul Energie). Anhand der Bewertung ist es möglich, die Hauptenergieverbraucher zu ermitteln. Die Bewertung der Energieverbraucher und die Ermittlung von Hauptenergieverbrauchern bietet Ihnen eine Grundlage für die Planung und Festlegung von Energiezielen und diesbezüglicher Maßnahmen im Umweltprogramm.
Weitere Hilfestellungen erhalten Sie in den jeweiligen Zellen-Kommentaren.
</t>
        </r>
      </text>
    </comment>
    <comment ref="J5" authorId="1">
      <text>
        <r>
          <rPr>
            <b/>
            <sz val="10"/>
            <color indexed="81"/>
            <rFont val="Arial"/>
            <family val="2"/>
          </rPr>
          <t>Empfehlung für die Anwendung des Zusatzmoduls Energie:</t>
        </r>
        <r>
          <rPr>
            <sz val="10"/>
            <color indexed="81"/>
            <rFont val="Arial"/>
            <family val="2"/>
          </rPr>
          <t xml:space="preserve">
Nutzen Sie die tiefergehende  Bewertung der Energieverbraucher als Grundlage für die Planung und Festlegung von Energiezielen im Rahmen des Umweltprogramms. Ziehen Sie hierfür vor allem solche Energieverbraucher in Betracht, für die Ihre Bewertung des Verbrauchs sowie der Einflussmöglichkeit hoch ausgefallen sind (Zellen farblich rot hinterlegt).</t>
        </r>
      </text>
    </comment>
    <comment ref="B7" authorId="1">
      <text>
        <r>
          <rPr>
            <b/>
            <sz val="10"/>
            <color indexed="81"/>
            <rFont val="Arial"/>
            <family val="2"/>
          </rPr>
          <t xml:space="preserve">Strom- und Wärmeverbraucher:
</t>
        </r>
        <r>
          <rPr>
            <sz val="10"/>
            <color indexed="81"/>
            <rFont val="Arial"/>
            <family val="2"/>
          </rPr>
          <t xml:space="preserve">
Tragen Sie die Anschlussleistung (diese finden Sie z.B. auf dem Typenschild der Anlage), die mittlere elektrische Last, Stunden und Arbeitstage pro Jahr ein und Sie erhalten den durchschnittlichen jährlichen Verbrauch.
Wenn Ihnen die Gesamtanschlussleistung einer Verbrauchsgruppe vorliegt, können Sie diese hier direkt eintragen.
Sie können die Bezeichnung der jeweiligen Verbrauchergruppen bzw. einzelner Anlagen in Spalte B anpassen und ggf. weitere Zeilen hinzufügen.</t>
        </r>
      </text>
    </comment>
    <comment ref="D7" authorId="1">
      <text>
        <r>
          <rPr>
            <sz val="10"/>
            <color indexed="81"/>
            <rFont val="Arial"/>
            <family val="2"/>
          </rPr>
          <t>Die Prozentangaben zur mittleren elektrischen Last entsprechen durchschnittlichen Erfahrungswerten und können von den tatsächlich gemessenen Werten abweichen.</t>
        </r>
      </text>
    </comment>
    <comment ref="G7" authorId="0">
      <text>
        <r>
          <rPr>
            <sz val="10"/>
            <color indexed="81"/>
            <rFont val="Arial"/>
            <family val="2"/>
          </rPr>
          <t>Die Betriebsstunden pro Jahr können geschätzt werden</t>
        </r>
      </text>
    </comment>
    <comment ref="I7" authorId="1">
      <text>
        <r>
          <rPr>
            <b/>
            <sz val="10"/>
            <color indexed="81"/>
            <rFont val="Arial"/>
            <family val="2"/>
          </rPr>
          <t>Anteil am Gesamtenergieverbrauch:</t>
        </r>
        <r>
          <rPr>
            <sz val="10"/>
            <color indexed="81"/>
            <rFont val="Arial"/>
            <family val="2"/>
          </rPr>
          <t xml:space="preserve">
Sie erhalten die prozentuale Aufteilung Ihres Gesamtenergieverbrauchs auf die eingetragenen Energieverbraucher in Bezug auf das eingetragene Referenzjahr.</t>
        </r>
      </text>
    </comment>
    <comment ref="J7" authorId="1">
      <text>
        <r>
          <rPr>
            <b/>
            <sz val="10"/>
            <color indexed="81"/>
            <rFont val="Arial"/>
            <family val="2"/>
          </rPr>
          <t xml:space="preserve">Bewertung des Energieverbrauchs:
</t>
        </r>
        <r>
          <rPr>
            <sz val="10"/>
            <color indexed="81"/>
            <rFont val="Arial"/>
            <family val="2"/>
          </rPr>
          <t xml:space="preserve">Bewerten Sie Ihre Energieverbraucher anhand ihres Anteils am Gesamtenergieverbrauch.
Dropdown: </t>
        </r>
        <r>
          <rPr>
            <b/>
            <sz val="10"/>
            <color indexed="81"/>
            <rFont val="Arial"/>
            <family val="2"/>
          </rPr>
          <t>A = hoch; B = mittel; C = gering</t>
        </r>
        <r>
          <rPr>
            <sz val="10"/>
            <color indexed="81"/>
            <rFont val="Arial"/>
            <family val="2"/>
          </rPr>
          <t xml:space="preserve">
Die Energieverbraucher mit den </t>
        </r>
        <r>
          <rPr>
            <b/>
            <sz val="10"/>
            <color indexed="81"/>
            <rFont val="Arial"/>
            <family val="2"/>
          </rPr>
          <t>höchsten Anteilen am Gesamtenergieverbrauch</t>
        </r>
        <r>
          <rPr>
            <sz val="10"/>
            <color indexed="81"/>
            <rFont val="Arial"/>
            <family val="2"/>
          </rPr>
          <t xml:space="preserve"> sollten dabei mit "A" bewertet werden. Diese sind Ihre </t>
        </r>
        <r>
          <rPr>
            <b/>
            <sz val="10"/>
            <color indexed="81"/>
            <rFont val="Arial"/>
            <family val="2"/>
          </rPr>
          <t>Hauptenergieverbraucher</t>
        </r>
        <r>
          <rPr>
            <sz val="10"/>
            <color indexed="81"/>
            <rFont val="Arial"/>
            <family val="2"/>
          </rPr>
          <t xml:space="preserve">. Legen Sie hierfür eine prozentuale Staffelung oder Reihenfolge fest.
</t>
        </r>
        <r>
          <rPr>
            <b/>
            <sz val="10"/>
            <color indexed="81"/>
            <rFont val="Arial"/>
            <family val="2"/>
          </rPr>
          <t xml:space="preserve">
Beispiel zur Bewertung:
     </t>
        </r>
        <r>
          <rPr>
            <sz val="10"/>
            <color indexed="81"/>
            <rFont val="Arial"/>
            <family val="2"/>
          </rPr>
          <t xml:space="preserve">Anteil am Gesamtenergieverbrauch:
</t>
        </r>
        <r>
          <rPr>
            <b/>
            <sz val="10"/>
            <color indexed="81"/>
            <rFont val="Arial"/>
            <family val="2"/>
          </rPr>
          <t>A</t>
        </r>
        <r>
          <rPr>
            <sz val="10"/>
            <color indexed="81"/>
            <rFont val="Arial"/>
            <family val="2"/>
          </rPr>
          <t xml:space="preserve">:  ≥ 15%
</t>
        </r>
        <r>
          <rPr>
            <b/>
            <sz val="10"/>
            <color indexed="81"/>
            <rFont val="Arial"/>
            <family val="2"/>
          </rPr>
          <t>B</t>
        </r>
        <r>
          <rPr>
            <sz val="10"/>
            <color indexed="81"/>
            <rFont val="Arial"/>
            <family val="2"/>
          </rPr>
          <t xml:space="preserve">:  ≥  5% &lt; 15%
</t>
        </r>
        <r>
          <rPr>
            <b/>
            <sz val="10"/>
            <color indexed="81"/>
            <rFont val="Arial"/>
            <family val="2"/>
          </rPr>
          <t>C</t>
        </r>
        <r>
          <rPr>
            <sz val="10"/>
            <color indexed="81"/>
            <rFont val="Arial"/>
            <family val="2"/>
          </rPr>
          <t>:  &lt;  5%</t>
        </r>
        <r>
          <rPr>
            <sz val="9"/>
            <color indexed="81"/>
            <rFont val="Tahoma"/>
            <family val="2"/>
          </rPr>
          <t xml:space="preserve">
</t>
        </r>
      </text>
    </comment>
    <comment ref="K7" authorId="1">
      <text>
        <r>
          <rPr>
            <b/>
            <sz val="10"/>
            <color indexed="81"/>
            <rFont val="Arial"/>
            <family val="2"/>
          </rPr>
          <t xml:space="preserve">Bewertung der Einflussmöglichkeit:
</t>
        </r>
        <r>
          <rPr>
            <sz val="10"/>
            <color indexed="81"/>
            <rFont val="Arial"/>
            <family val="2"/>
          </rPr>
          <t xml:space="preserve">
Bewerten Sie Ihre Einflussmöglichkeit (technisch u. organisatorisch) auf den jeweiligen Energieverbrauch/-er durch Auswahl einer römischen Zahl.
Dropdown: </t>
        </r>
        <r>
          <rPr>
            <b/>
            <sz val="10"/>
            <color indexed="81"/>
            <rFont val="Arial"/>
            <family val="2"/>
          </rPr>
          <t>I=hoch; II=mittel; III=gering
Infos zur Bewertung:</t>
        </r>
        <r>
          <rPr>
            <sz val="10"/>
            <color indexed="81"/>
            <rFont val="Arial"/>
            <family val="2"/>
          </rPr>
          <t xml:space="preserve">
</t>
        </r>
        <r>
          <rPr>
            <b/>
            <sz val="10"/>
            <color indexed="81"/>
            <rFont val="Arial"/>
            <family val="2"/>
          </rPr>
          <t>I:</t>
        </r>
        <r>
          <rPr>
            <sz val="10"/>
            <color indexed="81"/>
            <rFont val="Arial"/>
            <family val="2"/>
          </rPr>
          <t xml:space="preserve"> der Energieverbrauch kann kurzfristig durch technische oder organisatorische Maßnahmen gesteuert werden
</t>
        </r>
        <r>
          <rPr>
            <b/>
            <sz val="10"/>
            <color indexed="81"/>
            <rFont val="Arial"/>
            <family val="2"/>
          </rPr>
          <t>II:</t>
        </r>
        <r>
          <rPr>
            <sz val="10"/>
            <color indexed="81"/>
            <rFont val="Arial"/>
            <family val="2"/>
          </rPr>
          <t xml:space="preserve"> Der Energieverbrauch kann mittel- bis langfristig durch Umsetzung von Energieeffizienz-Maßnahmen gesteuert werden
</t>
        </r>
        <r>
          <rPr>
            <b/>
            <sz val="10"/>
            <color indexed="81"/>
            <rFont val="Arial"/>
            <family val="2"/>
          </rPr>
          <t>III:</t>
        </r>
        <r>
          <rPr>
            <sz val="10"/>
            <color indexed="81"/>
            <rFont val="Arial"/>
            <family val="2"/>
          </rPr>
          <t xml:space="preserve"> Der Energieverbrauch ist derzeit nicht, nur sehr langfristig oder nur in Abhängigkeit von Entscheidungen Dritter zu beeinflussen</t>
        </r>
      </text>
    </comment>
    <comment ref="L7" authorId="1">
      <text>
        <r>
          <rPr>
            <b/>
            <sz val="10"/>
            <color indexed="81"/>
            <rFont val="Arial"/>
            <family val="2"/>
          </rPr>
          <t>Einflussvariablen:
Interne u. externe</t>
        </r>
        <r>
          <rPr>
            <sz val="10"/>
            <color indexed="81"/>
            <rFont val="Arial"/>
            <family val="2"/>
          </rPr>
          <t xml:space="preserve"> Einflüsse sowie Bedingungen die Auswirkungen auf den Energieverbrauch haben und sich regel- oder unregelmäßig ändern können, wie z.B.:
</t>
        </r>
        <r>
          <rPr>
            <b/>
            <sz val="10"/>
            <color indexed="81"/>
            <rFont val="Arial"/>
            <family val="2"/>
          </rPr>
          <t>Wetter, Auftragslage, Produktionsmenge, Rohstoffgüte, Arbeitszeiten, Außentemperatur etc.</t>
        </r>
      </text>
    </comment>
    <comment ref="M7" authorId="2">
      <text>
        <r>
          <rPr>
            <b/>
            <sz val="10"/>
            <color indexed="81"/>
            <rFont val="Arial"/>
            <family val="2"/>
          </rPr>
          <t xml:space="preserve">Potentialbewertung:
</t>
        </r>
        <r>
          <rPr>
            <sz val="10"/>
            <color indexed="81"/>
            <rFont val="Arial"/>
            <family val="2"/>
          </rPr>
          <t xml:space="preserve">Bewerten Sie auf Grundlage der vorangegangenen Bewertung sowie Ihrer individuellen Erfahrungswerte und Kenntnisse das Potential zur energetischen Verbesserung.
</t>
        </r>
        <r>
          <rPr>
            <b/>
            <sz val="10"/>
            <color indexed="81"/>
            <rFont val="Arial"/>
            <family val="2"/>
          </rPr>
          <t>Beispiele:</t>
        </r>
        <r>
          <rPr>
            <sz val="10"/>
            <color indexed="81"/>
            <rFont val="Arial"/>
            <family val="2"/>
          </rPr>
          <t xml:space="preserve">
1) Für Energieverbraucher mit einem geringen relativen Energieverbrauch und geringer Einflussmöglichkeit besteht ein niedriges Potential.
2) Für Energieverbraucher mit einem hohen relativen Energieverbrauch und mittlerer Einflussmöglichkeit kann ein hohes Potential bestehen, jedoch können Faktoren, wie Investitonskosten, Strategie oder gesetzliche Bestimmungen oder Einschränkungen das Potential senken.</t>
        </r>
      </text>
    </comment>
    <comment ref="N7" authorId="1">
      <text>
        <r>
          <rPr>
            <b/>
            <sz val="10"/>
            <color indexed="81"/>
            <rFont val="Arial"/>
            <family val="2"/>
          </rPr>
          <t xml:space="preserve">Mögliche Energieeffizienzmaßnahmen:
</t>
        </r>
        <r>
          <rPr>
            <sz val="10"/>
            <color indexed="81"/>
            <rFont val="Arial"/>
            <family val="2"/>
          </rPr>
          <t>Tragen Sie hier mögliche Energieeffizienzmaßnahmen ein.
Sie können hier mehrere Maßnahmen auflisten und für eine zukünftige Umsetzung vormerken.
Z.B. Umrüstung auf LED, Anheben der Temperatur im Serverraum auf max. 25° Grad</t>
        </r>
      </text>
    </comment>
    <comment ref="O7" authorId="1">
      <text>
        <r>
          <rPr>
            <b/>
            <sz val="10"/>
            <color indexed="81"/>
            <rFont val="Arial"/>
            <family val="2"/>
          </rPr>
          <t xml:space="preserve">Mögliche Energiekennzahlen:
</t>
        </r>
        <r>
          <rPr>
            <sz val="10"/>
            <color indexed="81"/>
            <rFont val="Arial"/>
            <family val="2"/>
          </rPr>
          <t>Legen Sie eine spezifische Energiekennzahl fest, um die energetische Verbesserung messbar zu machen und zu überwachen. Die von Ihnen festgelegten Energiekennzahlen können Sie in Tabellenblatt 8.a (Kernindikatoren) genauer überwachen.</t>
        </r>
        <r>
          <rPr>
            <b/>
            <sz val="9"/>
            <color indexed="81"/>
            <rFont val="Tahoma"/>
            <family val="2"/>
          </rPr>
          <t xml:space="preserve">
</t>
        </r>
      </text>
    </comment>
    <comment ref="N8" authorId="1">
      <text>
        <r>
          <rPr>
            <b/>
            <sz val="9"/>
            <color indexed="81"/>
            <rFont val="Arial"/>
            <family val="2"/>
          </rPr>
          <t xml:space="preserve">Tipp:
</t>
        </r>
        <r>
          <rPr>
            <sz val="9"/>
            <color indexed="81"/>
            <rFont val="Arial"/>
            <family val="2"/>
          </rPr>
          <t>Mit jedem Bar weniger Luftdruck sinkt der Energieverbrauch um 6-10 % und die Optimierung von internen und übergeordneten Steuerungen der Druckluftstation ermöglicht weitere Einsparungen. Regelmäßiges konsequentes Suchen und Beseitigen schränkt die Verlustmenge ein.</t>
        </r>
        <r>
          <rPr>
            <b/>
            <sz val="9"/>
            <color indexed="81"/>
            <rFont val="Arial"/>
            <family val="2"/>
          </rPr>
          <t xml:space="preserve"> (http://www.druckluft-energieeffizienz.de/)</t>
        </r>
      </text>
    </comment>
    <comment ref="B29" authorId="1">
      <text>
        <r>
          <rPr>
            <b/>
            <sz val="10"/>
            <color indexed="81"/>
            <rFont val="Arial"/>
            <family val="2"/>
          </rPr>
          <t>Kraftstoffverbrauch</t>
        </r>
        <r>
          <rPr>
            <sz val="10"/>
            <color indexed="81"/>
            <rFont val="Arial"/>
            <family val="2"/>
          </rPr>
          <t xml:space="preserve">:
Beschreiben Sie in dieser Spalte den jeweiligen Krafststoffverbraucher (Fahrzeugtyp oder -gruppe, Notstromaggregate etc.).
</t>
        </r>
      </text>
    </comment>
    <comment ref="C29" authorId="1">
      <text>
        <r>
          <rPr>
            <sz val="10"/>
            <color indexed="81"/>
            <rFont val="Arial"/>
            <family val="2"/>
          </rPr>
          <t xml:space="preserve">Wählen Sie den entsprechenden Kraftstoff aus (Dropdown). </t>
        </r>
      </text>
    </comment>
    <comment ref="E29" authorId="1">
      <text>
        <r>
          <rPr>
            <sz val="10"/>
            <color indexed="81"/>
            <rFont val="Arial"/>
            <family val="2"/>
          </rPr>
          <t>Tragen Sie den jeweiligen Jahresverbrauch in Litern bzw. kg ein.</t>
        </r>
        <r>
          <rPr>
            <sz val="9"/>
            <color indexed="81"/>
            <rFont val="Tahoma"/>
            <family val="2"/>
          </rPr>
          <t xml:space="preserve">
</t>
        </r>
      </text>
    </comment>
    <comment ref="H29" authorId="1">
      <text>
        <r>
          <rPr>
            <sz val="10"/>
            <color indexed="81"/>
            <rFont val="Arial"/>
            <family val="2"/>
          </rPr>
          <t>Sollten Ihnen Verbräuche in kWh vorliegen können Sie diese hier direkt eintragen und die Zellen überschreiben</t>
        </r>
      </text>
    </comment>
    <comment ref="K29" authorId="1">
      <text>
        <r>
          <rPr>
            <b/>
            <sz val="10"/>
            <color indexed="81"/>
            <rFont val="Arial"/>
            <family val="2"/>
          </rPr>
          <t xml:space="preserve">Bewertung der Einflussmöglichkeit:
</t>
        </r>
        <r>
          <rPr>
            <sz val="10"/>
            <color indexed="81"/>
            <rFont val="Arial"/>
            <family val="2"/>
          </rPr>
          <t xml:space="preserve">
Bewerten Sie Ihre Einflussmöglichkeit (technisch u. organisatorisch) auf den jeweiligen Energieverbrauch/-er durch Auswahl einer römischen Zahl.
Dropdown: </t>
        </r>
        <r>
          <rPr>
            <b/>
            <sz val="10"/>
            <color indexed="81"/>
            <rFont val="Arial"/>
            <family val="2"/>
          </rPr>
          <t>I=hoch; II=mittel; III=gering
Infos zur Bewertung:</t>
        </r>
        <r>
          <rPr>
            <sz val="10"/>
            <color indexed="81"/>
            <rFont val="Arial"/>
            <family val="2"/>
          </rPr>
          <t xml:space="preserve">
</t>
        </r>
        <r>
          <rPr>
            <b/>
            <sz val="10"/>
            <color indexed="81"/>
            <rFont val="Arial"/>
            <family val="2"/>
          </rPr>
          <t>I:</t>
        </r>
        <r>
          <rPr>
            <sz val="10"/>
            <color indexed="81"/>
            <rFont val="Arial"/>
            <family val="2"/>
          </rPr>
          <t xml:space="preserve"> der Energieverbrauch kann kurzfristig durch technische oder organisatorische Maßnahmen gesteuert werden
</t>
        </r>
        <r>
          <rPr>
            <b/>
            <sz val="10"/>
            <color indexed="81"/>
            <rFont val="Arial"/>
            <family val="2"/>
          </rPr>
          <t>II:</t>
        </r>
        <r>
          <rPr>
            <sz val="10"/>
            <color indexed="81"/>
            <rFont val="Arial"/>
            <family val="2"/>
          </rPr>
          <t xml:space="preserve"> Der Energieverbrauch kann mittel- bis langfristig durch Umsetzung von Energieeffizienz-Maßnahmen gesteuert werden
</t>
        </r>
        <r>
          <rPr>
            <b/>
            <sz val="10"/>
            <color indexed="81"/>
            <rFont val="Arial"/>
            <family val="2"/>
          </rPr>
          <t>III:</t>
        </r>
        <r>
          <rPr>
            <sz val="10"/>
            <color indexed="81"/>
            <rFont val="Arial"/>
            <family val="2"/>
          </rPr>
          <t xml:space="preserve"> Der Energieverbrauch ist derzeit nicht, nur sehr langfristig oder nur in Abhängigkeit von Entscheidungen Dritter zu beeinflussen</t>
        </r>
      </text>
    </comment>
  </commentList>
</comments>
</file>

<file path=xl/sharedStrings.xml><?xml version="1.0" encoding="utf-8"?>
<sst xmlns="http://schemas.openxmlformats.org/spreadsheetml/2006/main" count="1241" uniqueCount="547">
  <si>
    <t>Energie-Input</t>
  </si>
  <si>
    <t>Verbrauch</t>
  </si>
  <si>
    <t>Kosten [Euro]</t>
  </si>
  <si>
    <t>Energieträger</t>
  </si>
  <si>
    <t>Einheit</t>
  </si>
  <si>
    <t>Strom</t>
  </si>
  <si>
    <t>Leistungsspitze</t>
  </si>
  <si>
    <t>kW</t>
  </si>
  <si>
    <t>Blindstrom</t>
  </si>
  <si>
    <t>Liter</t>
  </si>
  <si>
    <t>Erdgas</t>
  </si>
  <si>
    <t>m³</t>
  </si>
  <si>
    <t>Erdgas (Kfz)</t>
  </si>
  <si>
    <t>kg</t>
  </si>
  <si>
    <t>Flüssiggas/ Propangas</t>
  </si>
  <si>
    <t>Diesel</t>
  </si>
  <si>
    <t>Benzin</t>
  </si>
  <si>
    <t>Fernwärme</t>
  </si>
  <si>
    <t>Gesamtkosten:</t>
  </si>
  <si>
    <t>Verbrauch (kWh)</t>
  </si>
  <si>
    <t>Summe:</t>
  </si>
  <si>
    <t>Diagramm - Entwicklung der Energieverbräuche und Energiekosten</t>
  </si>
  <si>
    <t>Diagramm - CO2-Ausstoß (Energieträger gesamt)</t>
  </si>
  <si>
    <t>Anschluss-leistung [kW]</t>
  </si>
  <si>
    <t>Verbrauch [kWh/a]</t>
  </si>
  <si>
    <t>Stromverbraucher</t>
  </si>
  <si>
    <t>Küche / Kantine</t>
  </si>
  <si>
    <t>Wärmeverbraucher</t>
  </si>
  <si>
    <t>Dampferzeugung</t>
  </si>
  <si>
    <t>Notstromaggregat</t>
  </si>
  <si>
    <t>Summe (elektrisch)</t>
  </si>
  <si>
    <t>Summe (thermisch)</t>
  </si>
  <si>
    <t>Summe (Kraftstoffe)</t>
  </si>
  <si>
    <t>Anteil am Gesamtverbrauch (%):</t>
  </si>
  <si>
    <t>Diagramm - Einschätzung der Hauptstromverbraucher</t>
  </si>
  <si>
    <t>Diagramm - Einschätzung der Hauptwärmeverbraucher</t>
  </si>
  <si>
    <t>Menge / a</t>
  </si>
  <si>
    <t>Bezeichnung des Abfalls</t>
  </si>
  <si>
    <t>Abfall-schlüssel (AVV)</t>
  </si>
  <si>
    <t>t</t>
  </si>
  <si>
    <t>Gemischte Siedlungsabfälle zur Verwertung</t>
  </si>
  <si>
    <t>Papier, Pappe, Kartonagen</t>
  </si>
  <si>
    <t>Glas</t>
  </si>
  <si>
    <t>Leuchtstoffröhren</t>
  </si>
  <si>
    <t>Kunststoffe</t>
  </si>
  <si>
    <t>Metalle</t>
  </si>
  <si>
    <t>Diagramm - Entwicklung der Mengen und Kosten für Restmüll und der Abfallgesamtmengen und -kosten</t>
  </si>
  <si>
    <t>Diagramm - Analyse der Anteile der Abfallfraktion in Mengen und Kosten</t>
  </si>
  <si>
    <t>Herkunft des Wassers/ Abwasserart</t>
  </si>
  <si>
    <t>Trinkwasser</t>
  </si>
  <si>
    <t>Brunnenwasser</t>
  </si>
  <si>
    <t>Regenwasser</t>
  </si>
  <si>
    <t>Abwasser</t>
  </si>
  <si>
    <t xml:space="preserve">Diagramm - Analyse der Anteile der Wasserart an den Kosten </t>
  </si>
  <si>
    <t>Verantwortlicher Mitarbeiter:</t>
  </si>
  <si>
    <t>Unternehmensdaten</t>
  </si>
  <si>
    <t>Firmenname</t>
  </si>
  <si>
    <t>Verantwortlichkeiten im Unternehmen</t>
  </si>
  <si>
    <t>Bereich</t>
  </si>
  <si>
    <t>Zuständige(r) Mitarbeiter</t>
  </si>
  <si>
    <t>Unternehmensleitung</t>
  </si>
  <si>
    <t>Umwelt</t>
  </si>
  <si>
    <t>Energie</t>
  </si>
  <si>
    <t>Wasser</t>
  </si>
  <si>
    <t>Abfall</t>
  </si>
  <si>
    <t>Arbeitssicherheit</t>
  </si>
  <si>
    <t>Gefahrstoffe</t>
  </si>
  <si>
    <t>Umweltrecht</t>
  </si>
  <si>
    <t>(frei zur Ergänzung)</t>
  </si>
  <si>
    <t>NACE Branchencode</t>
  </si>
  <si>
    <t>Menge</t>
  </si>
  <si>
    <t>Kosten [EUR]</t>
  </si>
  <si>
    <t>Heizöl (leicht)</t>
  </si>
  <si>
    <t>Hackschnitzel</t>
  </si>
  <si>
    <t>Kraftstoffe</t>
  </si>
  <si>
    <t>Mathias Mustermann</t>
  </si>
  <si>
    <t>SUMME</t>
  </si>
  <si>
    <t>Energieträger/ Jahr</t>
  </si>
  <si>
    <t>Mitarbeiter</t>
  </si>
  <si>
    <t>Energiekennzahlen</t>
  </si>
  <si>
    <t>Website</t>
  </si>
  <si>
    <t>Gründungsjahr</t>
  </si>
  <si>
    <t>E-Mail</t>
  </si>
  <si>
    <t>weitere Standorte</t>
  </si>
  <si>
    <t>Betriebsdaten</t>
  </si>
  <si>
    <t>Inhaltsverzeichnis</t>
  </si>
  <si>
    <t>1. Stammdaten</t>
  </si>
  <si>
    <t>€/a</t>
  </si>
  <si>
    <t>Gebühr für versiegelte Fläche (Nieder-schlagswasser)</t>
  </si>
  <si>
    <t xml:space="preserve">Druckluft
</t>
  </si>
  <si>
    <t xml:space="preserve">Lüftung
</t>
  </si>
  <si>
    <t xml:space="preserve">Beleuchtung
</t>
  </si>
  <si>
    <t xml:space="preserve">EDV- Arbeitsplätze
</t>
  </si>
  <si>
    <t xml:space="preserve">Produktionsmaschinen
</t>
  </si>
  <si>
    <t xml:space="preserve">Heizungspumpen
</t>
  </si>
  <si>
    <t xml:space="preserve">elektrische Antriebe
</t>
  </si>
  <si>
    <t>Betriebs-stunden/ Jahr</t>
  </si>
  <si>
    <t>Anteil am Gesamt-energie-verbrauch</t>
  </si>
  <si>
    <t xml:space="preserve">Heizung Produktion 
</t>
  </si>
  <si>
    <t>Arbeitstage/Jahr</t>
  </si>
  <si>
    <t>Firmeninhaber/ Geschäftsführer</t>
  </si>
  <si>
    <t>Grundstücksfläche [m²]</t>
  </si>
  <si>
    <t>Versiegelte Fläche [m²]</t>
  </si>
  <si>
    <t>Beheizte Fläche [m²]</t>
  </si>
  <si>
    <t>Gekühlte Fläche [m²]</t>
  </si>
  <si>
    <t>Materialkennzahlen</t>
  </si>
  <si>
    <t>Kraftstoffverbrauch/ Mitarbeiter</t>
  </si>
  <si>
    <t>Kraftstoffverbrauch/ Produktionsmenge</t>
  </si>
  <si>
    <t>Holzpellets</t>
  </si>
  <si>
    <t>Wärmeenergieträger</t>
  </si>
  <si>
    <t>3. Roh-, Hilfs- und Betriebsstoffe</t>
  </si>
  <si>
    <t xml:space="preserve">Umrech-nungsfaktor </t>
  </si>
  <si>
    <t>CO2-Äquivalent</t>
  </si>
  <si>
    <t>Kosten [EURO / a]</t>
  </si>
  <si>
    <t>Diagramm - Entwicklung der Gesamtwasserverbrauchsmengen und -kosten</t>
  </si>
  <si>
    <t xml:space="preserve">Gesamt-energie-verbrauch:    </t>
  </si>
  <si>
    <t>Graphische Darstellung der Kennzahlentwicklung</t>
  </si>
  <si>
    <t>Abfallaufkommen ges / Produktionsmenge</t>
  </si>
  <si>
    <t>Rohstoffverbrauch/ Mitarbeiter</t>
  </si>
  <si>
    <t>gefährliche Abfälle / Produktionsmenge</t>
  </si>
  <si>
    <t>gefährliche Abfälle / Mitarbeiter</t>
  </si>
  <si>
    <t>Wasserverbrauch / Produktionsmenge</t>
  </si>
  <si>
    <t>Wasserverbrauch / Mitarbeiter</t>
  </si>
  <si>
    <t>Kennzahlen Biodiversität</t>
  </si>
  <si>
    <t>Bezugsgrößen für Kernindikatoren</t>
  </si>
  <si>
    <t>Gefährliche Abfälle</t>
  </si>
  <si>
    <t>Rohstoff- und Wasserverbrauch, Abfallaufkommen / Jahr</t>
  </si>
  <si>
    <t>Rohstoffverbrauch/ Produktionsmenge</t>
  </si>
  <si>
    <t>Flüssiggas/Propangas</t>
  </si>
  <si>
    <t>Diagramme - Emissionen (Energieträger gesamt)</t>
  </si>
  <si>
    <t>Bezeichnung des Stoffs</t>
  </si>
  <si>
    <t>Diagramm - Einschätzung der Hauptkraftstoffverbraucher</t>
  </si>
  <si>
    <t>Produktionsmenge [t/a]</t>
  </si>
  <si>
    <t>Treibhausgas-emissionen</t>
  </si>
  <si>
    <t>PM / Produktionsmenge</t>
  </si>
  <si>
    <t>Summe gefährliche Abfälle</t>
  </si>
  <si>
    <t>4. Kältemittelemissionen</t>
  </si>
  <si>
    <t>5. Wasserverbrauch- und Abwasseraufkommen</t>
  </si>
  <si>
    <t>6. Abfallbilanz</t>
  </si>
  <si>
    <t>Summe Frischwasser</t>
  </si>
  <si>
    <t>nicht gefährliche Abfälle</t>
  </si>
  <si>
    <t>Summe nicht gef. Abfälle</t>
  </si>
  <si>
    <t>Kosten nicht gef. Abfälle</t>
  </si>
  <si>
    <t>Kosten gef. Abfälle</t>
  </si>
  <si>
    <t>Zahl der Mitarbeiter</t>
  </si>
  <si>
    <t>SO₂ / Produktionsmenge</t>
  </si>
  <si>
    <t>Abfallkennzahlen</t>
  </si>
  <si>
    <t>Wasserkennzahlen</t>
  </si>
  <si>
    <t>eigene Bezugsgröße eintragen</t>
  </si>
  <si>
    <t>NOₓ  / Mitarbeiter</t>
  </si>
  <si>
    <t>PM / Mitarbeiter</t>
  </si>
  <si>
    <t>kWh</t>
  </si>
  <si>
    <t>Erneuerbare Energien</t>
  </si>
  <si>
    <t>CO2-äquivalente Emissionen / Mitarbeiter</t>
  </si>
  <si>
    <t xml:space="preserve">CO2-äquivalente Emissionen / Produktionsmenge </t>
  </si>
  <si>
    <t xml:space="preserve">SO₂-Emissionen </t>
  </si>
  <si>
    <t>PM-Emissionen</t>
  </si>
  <si>
    <t>Anteil eneuerbarer Energien am Gesamtenergieverbrauch</t>
  </si>
  <si>
    <t>Anteil an erneuerbaren Energien in Energieträgern</t>
  </si>
  <si>
    <t>%</t>
  </si>
  <si>
    <t>Gas</t>
  </si>
  <si>
    <t xml:space="preserve">Holzpellets </t>
  </si>
  <si>
    <t>Flüssiggas / Propangas</t>
  </si>
  <si>
    <t>Anteil erneuerbare Energien</t>
  </si>
  <si>
    <t>NOₓ / Produktionsmenge</t>
  </si>
  <si>
    <t>SO₂ / Mitarbeiter</t>
  </si>
  <si>
    <t>(bitte hier eintragen)</t>
  </si>
  <si>
    <t>Emissionskennzahlen</t>
  </si>
  <si>
    <t>2.a Erfassung des Energieinputs und der THG-Emissionen</t>
  </si>
  <si>
    <t>8.a Kernindikatoren</t>
  </si>
  <si>
    <t>2.b THG-Emissionen manuell (nur als Ergänzung)</t>
  </si>
  <si>
    <t>8.b Kernindikatoren manuell (nur als Ergänzung)</t>
  </si>
  <si>
    <t>2.b Erfassung der THG-Emissionen manuell</t>
  </si>
  <si>
    <t>4. THG-Emissionen aus dem Einsatz von Kältemitteln</t>
  </si>
  <si>
    <t>5. Wasserverbrauch und -aufkommen</t>
  </si>
  <si>
    <t>8.a Übersicht Kernindikatoren</t>
  </si>
  <si>
    <t>2.a Erfassung des Energieinputs</t>
  </si>
  <si>
    <t>jährl.Bruttowertschöpfung [Mio. €]</t>
  </si>
  <si>
    <t>Kraftstoffverbrauch/ Bruttowertschöpfung</t>
  </si>
  <si>
    <t>Rohstoffverbrauch/ Bruttowertschöpfung</t>
  </si>
  <si>
    <t>Abfallaufkommen ges / Bruttowertschöpfung</t>
  </si>
  <si>
    <t>gefährliche Abfälle / Bruttowertschöpfung</t>
  </si>
  <si>
    <t>Wasserverbrauch / Bruttowertschöpfung</t>
  </si>
  <si>
    <t>CO2-äquivalente Emissionen / Bruttowertschöpfung</t>
  </si>
  <si>
    <t>NOₓ / Bruttowertschöpfung</t>
  </si>
  <si>
    <t>SO₂ / Bruttowertschöpfung</t>
  </si>
  <si>
    <t>PM / Bruttowertschöpfung</t>
  </si>
  <si>
    <t>[kWh]</t>
  </si>
  <si>
    <t>Gesamtenergieverbrauch</t>
  </si>
  <si>
    <t>Wärmeenergieträger gesamt</t>
  </si>
  <si>
    <t xml:space="preserve">NOₓ-Emissionen </t>
  </si>
  <si>
    <t>[m³]</t>
  </si>
  <si>
    <t>Abfallmenge gesamt</t>
  </si>
  <si>
    <t>gefährliche Abfälle</t>
  </si>
  <si>
    <t xml:space="preserve">Wasserbrauch </t>
  </si>
  <si>
    <t>beheizte Fläche</t>
  </si>
  <si>
    <t>[m²]</t>
  </si>
  <si>
    <t>versiegelte Fläche</t>
  </si>
  <si>
    <t xml:space="preserve">jährl.Bruttowertschöpfung </t>
  </si>
  <si>
    <t>[Mio. €]</t>
  </si>
  <si>
    <t>Produktionsmenge</t>
  </si>
  <si>
    <t>[t/a]</t>
  </si>
  <si>
    <t>Gesamtenergieverbrauch im Jahr / Mitarbeiter</t>
  </si>
  <si>
    <t xml:space="preserve">Gesamtenergieverbrauch im Jahr / Bruttowertschöpfung </t>
  </si>
  <si>
    <t xml:space="preserve">Anteil Erneuerbare Energien / Gesamtenergieverbrauch  </t>
  </si>
  <si>
    <t>Strom / Mitarbeiter</t>
  </si>
  <si>
    <t>Strom / Produktionsmenge</t>
  </si>
  <si>
    <t>Strom / Bruttowertschöpfung</t>
  </si>
  <si>
    <t>Wärmeenergieträger / Mitarbeiter</t>
  </si>
  <si>
    <t>Wärmeenergieträger / Produktionsmenge</t>
  </si>
  <si>
    <t xml:space="preserve">Wärmeenergieträger / Bruttowertschöpfung </t>
  </si>
  <si>
    <t>Wärmeenergieträger / beheizte Fläche</t>
  </si>
  <si>
    <t>[kWh/t]</t>
  </si>
  <si>
    <t>[kWh/Mitarbeiter]</t>
  </si>
  <si>
    <t>[kWh/Mio. €]</t>
  </si>
  <si>
    <t>[kWh/ Mio. €]</t>
  </si>
  <si>
    <t>[kWh/ m²]</t>
  </si>
  <si>
    <t>Abfallaufkommen ges / 
Mitarbeiter</t>
  </si>
  <si>
    <t>[m³/t]</t>
  </si>
  <si>
    <t>[m³/Mitarbeiter]</t>
  </si>
  <si>
    <t>[m³/Mio. €]</t>
  </si>
  <si>
    <t>Einheit eintragen</t>
  </si>
  <si>
    <t>Adresse des Standortes</t>
  </si>
  <si>
    <t>n.g.</t>
  </si>
  <si>
    <t>g.</t>
  </si>
  <si>
    <t>Verbrauchsmenge</t>
  </si>
  <si>
    <t xml:space="preserve">Bitte starten Sie die Datenerhebung indem Sie zunächst das Startjahr in das folgende Kästchen "Startjahr für Dateneingabe" eintragen!!!
Hierdurch passen Sie das Startjahr auf allen folgenden Tabellenblätter an.
</t>
  </si>
  <si>
    <t>Startjahr für Dateneingabe wählen:</t>
  </si>
  <si>
    <t>Bearbeitungsdaten</t>
  </si>
  <si>
    <t>Verantwortlicher Mitarbeiter</t>
  </si>
  <si>
    <t>Gesamtenergieverbrauch im Jahr / Produktionsmenge</t>
  </si>
  <si>
    <t>Gesamtsumme [t]:</t>
  </si>
  <si>
    <t>[t]</t>
  </si>
  <si>
    <t>[t/t]</t>
  </si>
  <si>
    <t>[t/Mitarbeiter]</t>
  </si>
  <si>
    <t>[t/Mio. €]</t>
  </si>
  <si>
    <t>Warnung: 
Wenn Sie irrelevante Zellen löschen, können Zellbezüge verloren gehen, so dass die Datenerhebung nicht mehr fehlerfrei genutzt werden kann.</t>
  </si>
  <si>
    <t>CO2-äquivalente Emissionen (g)</t>
  </si>
  <si>
    <t>Bearbeitungshinweis</t>
  </si>
  <si>
    <t>Gültig ab: xx.xx.20xx
Version: x
Ersteller: xxx</t>
  </si>
  <si>
    <r>
      <t>Diagramm - Analyse der Anteile der Energieträger an den Mengen, Kosten und am Gesamt-CO</t>
    </r>
    <r>
      <rPr>
        <b/>
        <vertAlign val="subscript"/>
        <sz val="12"/>
        <rFont val="Arial"/>
        <family val="2"/>
      </rPr>
      <t>2</t>
    </r>
    <r>
      <rPr>
        <b/>
        <sz val="12"/>
        <rFont val="Arial"/>
        <family val="2"/>
      </rPr>
      <t>-Aufkommen</t>
    </r>
  </si>
  <si>
    <t>Energieträger in kWh und Emissionen</t>
  </si>
  <si>
    <r>
      <t>Umrech-nungs-faktor</t>
    </r>
    <r>
      <rPr>
        <b/>
        <sz val="12"/>
        <rFont val="Arial"/>
        <family val="2"/>
      </rPr>
      <t xml:space="preserve"> in kWh</t>
    </r>
  </si>
  <si>
    <r>
      <t>Umrech-nungs-faktor</t>
    </r>
    <r>
      <rPr>
        <b/>
        <sz val="12"/>
        <rFont val="Arial"/>
        <family val="2"/>
      </rPr>
      <t xml:space="preserve"> in CO₂-äquiv. [g]</t>
    </r>
  </si>
  <si>
    <r>
      <t>Umrech-nungs-faktor</t>
    </r>
    <r>
      <rPr>
        <b/>
        <sz val="12"/>
        <rFont val="Arial"/>
        <family val="2"/>
      </rPr>
      <t xml:space="preserve"> in SO</t>
    </r>
    <r>
      <rPr>
        <b/>
        <vertAlign val="subscript"/>
        <sz val="12"/>
        <rFont val="Arial"/>
        <family val="2"/>
      </rPr>
      <t xml:space="preserve">2 </t>
    </r>
    <r>
      <rPr>
        <b/>
        <sz val="12"/>
        <rFont val="Arial"/>
        <family val="2"/>
      </rPr>
      <t xml:space="preserve">[g] </t>
    </r>
  </si>
  <si>
    <r>
      <t>Umrech-nungs-faktor</t>
    </r>
    <r>
      <rPr>
        <b/>
        <sz val="12"/>
        <rFont val="Arial"/>
        <family val="2"/>
      </rPr>
      <t xml:space="preserve"> in NOx</t>
    </r>
    <r>
      <rPr>
        <b/>
        <vertAlign val="subscript"/>
        <sz val="12"/>
        <rFont val="Arial"/>
        <family val="2"/>
      </rPr>
      <t xml:space="preserve"> </t>
    </r>
    <r>
      <rPr>
        <b/>
        <sz val="12"/>
        <rFont val="Arial"/>
        <family val="2"/>
      </rPr>
      <t xml:space="preserve">[g] </t>
    </r>
  </si>
  <si>
    <r>
      <t>Umrech-nungs-faktor</t>
    </r>
    <r>
      <rPr>
        <b/>
        <sz val="12"/>
        <rFont val="Arial"/>
        <family val="2"/>
      </rPr>
      <t xml:space="preserve"> in Staub [g] </t>
    </r>
  </si>
  <si>
    <t>[kg]</t>
  </si>
  <si>
    <t xml:space="preserve">Wasserverbrauch </t>
  </si>
  <si>
    <t>[%]</t>
  </si>
  <si>
    <t>[kg/t]</t>
  </si>
  <si>
    <t>[kg/Mitarbeiter]</t>
  </si>
  <si>
    <t>[kg/Mio. €]</t>
  </si>
  <si>
    <t>Unternehmen:</t>
  </si>
  <si>
    <r>
      <t>Diagramme - Analyse der Anteile der Energieträger an den Mengen und am Gesamt-CO</t>
    </r>
    <r>
      <rPr>
        <b/>
        <vertAlign val="subscript"/>
        <sz val="12"/>
        <rFont val="Arial"/>
        <family val="2"/>
      </rPr>
      <t>2</t>
    </r>
    <r>
      <rPr>
        <b/>
        <sz val="12"/>
        <rFont val="Arial"/>
        <family val="2"/>
      </rPr>
      <t>-Aufkommen</t>
    </r>
  </si>
  <si>
    <t xml:space="preserve">Summe: </t>
  </si>
  <si>
    <t xml:space="preserve">Umrech-nungs-faktor in PM [g] </t>
  </si>
  <si>
    <t>Umrech-nungs-faktor in kWh</t>
  </si>
  <si>
    <t>siehe Zelle 55-63</t>
  </si>
  <si>
    <t>8.b Übersicht Kernindikatoren manuell</t>
  </si>
  <si>
    <t xml:space="preserve">Wärmeenergieträger gesamt </t>
  </si>
  <si>
    <t xml:space="preserve">Gefährliche Abfälle </t>
  </si>
  <si>
    <t xml:space="preserve">versiegelte Fläche </t>
  </si>
  <si>
    <t>jährl.Bruttowertschöpfung</t>
  </si>
  <si>
    <t>Musterunternehmen</t>
  </si>
  <si>
    <t>Unternehmen</t>
  </si>
  <si>
    <t>Matthias Mustermann</t>
  </si>
  <si>
    <t>CO2-äquivalente Emissionen aus Energieträgern und Kältemitteln</t>
  </si>
  <si>
    <t>CO2-equivalente Emissionen aus Energieträgern und Kältemitteln</t>
  </si>
  <si>
    <r>
      <t>CO</t>
    </r>
    <r>
      <rPr>
        <b/>
        <vertAlign val="subscript"/>
        <sz val="12"/>
        <rFont val="Arial"/>
        <family val="2"/>
      </rPr>
      <t>2</t>
    </r>
    <r>
      <rPr>
        <b/>
        <sz val="12"/>
        <rFont val="Arial"/>
        <family val="2"/>
      </rPr>
      <t>-Äquivalente je nachgefüllter Menge Kältemittel</t>
    </r>
  </si>
  <si>
    <r>
      <t>CO</t>
    </r>
    <r>
      <rPr>
        <b/>
        <vertAlign val="subscript"/>
        <sz val="12"/>
        <rFont val="Arial"/>
        <family val="2"/>
      </rPr>
      <t>2</t>
    </r>
    <r>
      <rPr>
        <b/>
        <sz val="12"/>
        <rFont val="Arial"/>
        <family val="2"/>
      </rPr>
      <t>-Äquivalenz der Kältemittelverluste</t>
    </r>
  </si>
  <si>
    <r>
      <t>R-11</t>
    </r>
    <r>
      <rPr>
        <sz val="12"/>
        <rFont val="Arial"/>
        <family val="2"/>
      </rPr>
      <t xml:space="preserve"> Trichlorfluormethan</t>
    </r>
  </si>
  <si>
    <r>
      <t>R-12</t>
    </r>
    <r>
      <rPr>
        <sz val="12"/>
        <rFont val="Arial"/>
        <family val="2"/>
      </rPr>
      <t xml:space="preserve"> Dichlordifluormethan</t>
    </r>
  </si>
  <si>
    <r>
      <t>R-22</t>
    </r>
    <r>
      <rPr>
        <sz val="12"/>
        <rFont val="Arial"/>
        <family val="2"/>
      </rPr>
      <t xml:space="preserve"> Chlordifluormethan</t>
    </r>
  </si>
  <si>
    <r>
      <t>R-32</t>
    </r>
    <r>
      <rPr>
        <sz val="12"/>
        <rFont val="Arial"/>
        <family val="2"/>
      </rPr>
      <t xml:space="preserve"> Difluormethan</t>
    </r>
  </si>
  <si>
    <r>
      <t>R-113</t>
    </r>
    <r>
      <rPr>
        <sz val="12"/>
        <rFont val="Arial"/>
        <family val="2"/>
      </rPr>
      <t xml:space="preserve"> Trichlortrifluorethan</t>
    </r>
  </si>
  <si>
    <r>
      <t>R-123</t>
    </r>
    <r>
      <rPr>
        <sz val="12"/>
        <rFont val="Arial"/>
        <family val="2"/>
      </rPr>
      <t xml:space="preserve"> Dichlortrifluorethan</t>
    </r>
  </si>
  <si>
    <r>
      <t>R-124</t>
    </r>
    <r>
      <rPr>
        <sz val="12"/>
        <rFont val="Arial"/>
        <family val="2"/>
      </rPr>
      <t xml:space="preserve"> Chlortetrafluorethan</t>
    </r>
  </si>
  <si>
    <r>
      <t>R-125</t>
    </r>
    <r>
      <rPr>
        <sz val="12"/>
        <rFont val="Arial"/>
        <family val="2"/>
      </rPr>
      <t xml:space="preserve"> Pentafluorethan</t>
    </r>
  </si>
  <si>
    <r>
      <t>R-134a</t>
    </r>
    <r>
      <rPr>
        <sz val="12"/>
        <rFont val="Arial"/>
        <family val="2"/>
      </rPr>
      <t xml:space="preserve"> Tetrafluorethan</t>
    </r>
  </si>
  <si>
    <r>
      <t>R-143a</t>
    </r>
    <r>
      <rPr>
        <sz val="12"/>
        <rFont val="Arial"/>
        <family val="2"/>
      </rPr>
      <t xml:space="preserve"> Trifluorethan</t>
    </r>
  </si>
  <si>
    <r>
      <t>R-152a</t>
    </r>
    <r>
      <rPr>
        <sz val="12"/>
        <rFont val="Arial"/>
        <family val="2"/>
      </rPr>
      <t xml:space="preserve"> Difluorethan</t>
    </r>
  </si>
  <si>
    <r>
      <t>R-401A</t>
    </r>
    <r>
      <rPr>
        <sz val="12"/>
        <rFont val="Arial"/>
        <family val="2"/>
      </rPr>
      <t xml:space="preserve"> (53%R-22, 34% R-124, 13% R-152a)</t>
    </r>
  </si>
  <si>
    <r>
      <t>R-401B</t>
    </r>
    <r>
      <rPr>
        <sz val="12"/>
        <rFont val="Arial"/>
        <family val="2"/>
      </rPr>
      <t xml:space="preserve"> (61% R-22, 28% R-124, 11% R-152a)</t>
    </r>
  </si>
  <si>
    <r>
      <t>R-402A</t>
    </r>
    <r>
      <rPr>
        <sz val="12"/>
        <rFont val="Arial"/>
        <family val="2"/>
      </rPr>
      <t xml:space="preserve"> (38% R-22, 60% R-125, 2% R-290)</t>
    </r>
  </si>
  <si>
    <r>
      <t>R-404A</t>
    </r>
    <r>
      <rPr>
        <sz val="12"/>
        <rFont val="Arial"/>
        <family val="2"/>
      </rPr>
      <t xml:space="preserve"> (44% R-125, 52% R-143a, R-134a)</t>
    </r>
  </si>
  <si>
    <r>
      <t>R-407A</t>
    </r>
    <r>
      <rPr>
        <sz val="12"/>
        <rFont val="Arial"/>
        <family val="2"/>
      </rPr>
      <t xml:space="preserve"> (20% R-32, 40% R-125, 40% R-134a)</t>
    </r>
  </si>
  <si>
    <r>
      <t>R-407C</t>
    </r>
    <r>
      <rPr>
        <sz val="12"/>
        <rFont val="Arial"/>
        <family val="2"/>
      </rPr>
      <t xml:space="preserve"> (23% R-32, 25% R-125, 52% R-134a)</t>
    </r>
  </si>
  <si>
    <r>
      <t xml:space="preserve">R-410A </t>
    </r>
    <r>
      <rPr>
        <sz val="12"/>
        <rFont val="Arial"/>
        <family val="2"/>
      </rPr>
      <t>(50% R-32, 50% R-125)</t>
    </r>
  </si>
  <si>
    <r>
      <t>R-502</t>
    </r>
    <r>
      <rPr>
        <sz val="12"/>
        <rFont val="Arial"/>
        <family val="2"/>
      </rPr>
      <t xml:space="preserve"> (48,8% R-22, 51,2% R-115)</t>
    </r>
  </si>
  <si>
    <r>
      <t>R-507</t>
    </r>
    <r>
      <rPr>
        <sz val="12"/>
        <rFont val="Arial"/>
        <family val="2"/>
      </rPr>
      <t xml:space="preserve"> (45% R-125, 55% R-143)</t>
    </r>
  </si>
  <si>
    <r>
      <t>R-744</t>
    </r>
    <r>
      <rPr>
        <sz val="12"/>
        <rFont val="Arial"/>
        <family val="2"/>
      </rPr>
      <t xml:space="preserve"> Kohlenstoffdioxid</t>
    </r>
  </si>
  <si>
    <r>
      <t>Summe der gesamten CO</t>
    </r>
    <r>
      <rPr>
        <b/>
        <vertAlign val="subscript"/>
        <sz val="12"/>
        <rFont val="Arial"/>
        <family val="2"/>
      </rPr>
      <t>2</t>
    </r>
    <r>
      <rPr>
        <b/>
        <sz val="12"/>
        <rFont val="Arial"/>
        <family val="2"/>
      </rPr>
      <t>-Äquivalente durch Kältemittelverluste</t>
    </r>
  </si>
  <si>
    <r>
      <t>m</t>
    </r>
    <r>
      <rPr>
        <vertAlign val="superscript"/>
        <sz val="12"/>
        <rFont val="Arial"/>
        <family val="2"/>
      </rPr>
      <t>3</t>
    </r>
  </si>
  <si>
    <t>Diagramm - Entwicklung der Mengen und Kosten für Restabfall und der Abfallgesamtmengen und -kosten</t>
  </si>
  <si>
    <t>Restabfall (gemischte Siedlungsabfälle zur Beseitigung)</t>
  </si>
  <si>
    <t>Einstufung [n.g./g.]</t>
  </si>
  <si>
    <t>Gesamtkosten (+) / Erlöse (-) [Euro/a]</t>
  </si>
  <si>
    <t xml:space="preserve">Abnahmestelle Strom </t>
  </si>
  <si>
    <t>Abnahmestelle Wärmeenergie</t>
  </si>
  <si>
    <t>Abnahmestelle Kraftstoffe</t>
  </si>
  <si>
    <t xml:space="preserve">Währung </t>
  </si>
  <si>
    <t>EUR</t>
  </si>
  <si>
    <t>kalkulatorischer Zinssatz</t>
  </si>
  <si>
    <t>5%</t>
  </si>
  <si>
    <t>Erzeugernummer (Abfall)</t>
  </si>
  <si>
    <t>Fuhrpark</t>
  </si>
  <si>
    <t>Funktion</t>
  </si>
  <si>
    <t xml:space="preserve">Telefon </t>
  </si>
  <si>
    <t>Hauptprodukte/-dienstleistungen</t>
  </si>
  <si>
    <t>Optional: Firmenvorstellung in Textform</t>
  </si>
  <si>
    <t>Bei mehreren verbundenen Unternehmen: Beschreibung der Unternehmensstruktur</t>
  </si>
  <si>
    <t xml:space="preserve">Überblick über Aktivitäten im Bereich Energieeffizienz und Umweltschutz (z.B. Zertifizierungen, Arbeitskreise, durchgeführte Maßnahmen </t>
  </si>
  <si>
    <t>Firmenlogo</t>
  </si>
  <si>
    <t xml:space="preserve">Firmenlogo </t>
  </si>
  <si>
    <t>Regenerative Engergien</t>
  </si>
  <si>
    <t>200101</t>
  </si>
  <si>
    <t>160120</t>
  </si>
  <si>
    <t>160119</t>
  </si>
  <si>
    <t>200140</t>
  </si>
  <si>
    <t xml:space="preserve">Holz </t>
  </si>
  <si>
    <t>170201</t>
  </si>
  <si>
    <t>Textilien</t>
  </si>
  <si>
    <t>20111</t>
  </si>
  <si>
    <t xml:space="preserve">Bioabfälle </t>
  </si>
  <si>
    <t>200108</t>
  </si>
  <si>
    <t>Weitere gewerbliche Siedlungsabfälle</t>
  </si>
  <si>
    <t>2003</t>
  </si>
  <si>
    <t>200121</t>
  </si>
  <si>
    <t>Ungefährliche Produktionsabfälle</t>
  </si>
  <si>
    <t>Gefährliche Produktionsabfälle</t>
  </si>
  <si>
    <t>200301</t>
  </si>
  <si>
    <t>200399</t>
  </si>
  <si>
    <t>30101</t>
  </si>
  <si>
    <t>40104</t>
  </si>
  <si>
    <t xml:space="preserve">Stromverbrauch </t>
  </si>
  <si>
    <t>Erdgasverbrauch</t>
  </si>
  <si>
    <t>Heizölverbrauch</t>
  </si>
  <si>
    <t>Kraftstoffverbrauch</t>
  </si>
  <si>
    <t>Gesamter Verbrauch erneuerbarer Energien</t>
  </si>
  <si>
    <t>Gesamte Erzeugung erneuerbarer Energien</t>
  </si>
  <si>
    <t>Stromverbrauch</t>
  </si>
  <si>
    <t>Fernwärme (mit Vorkette)</t>
  </si>
  <si>
    <t>Flüssiggas/Propangas (mit Vorkette)</t>
  </si>
  <si>
    <r>
      <t>Umrech-nungs-faktor in NOx</t>
    </r>
    <r>
      <rPr>
        <b/>
        <vertAlign val="subscript"/>
        <sz val="12"/>
        <rFont val="Arial"/>
        <family val="2"/>
      </rPr>
      <t xml:space="preserve"> </t>
    </r>
    <r>
      <rPr>
        <b/>
        <sz val="12"/>
        <rFont val="Arial"/>
        <family val="2"/>
      </rPr>
      <t xml:space="preserve">[g] </t>
    </r>
  </si>
  <si>
    <r>
      <t>Umrech-nungs-faktor in SO</t>
    </r>
    <r>
      <rPr>
        <b/>
        <vertAlign val="subscript"/>
        <sz val="12"/>
        <rFont val="Arial"/>
        <family val="2"/>
      </rPr>
      <t xml:space="preserve">2 </t>
    </r>
    <r>
      <rPr>
        <b/>
        <sz val="12"/>
        <rFont val="Arial"/>
        <family val="2"/>
      </rPr>
      <t xml:space="preserve">[g] </t>
    </r>
  </si>
  <si>
    <t>Strom (mit Vorkette)</t>
  </si>
  <si>
    <t>Erdgasverbrauch / Mitarbeiter</t>
  </si>
  <si>
    <t>Erdgasverbrauch / Produktionsmenge</t>
  </si>
  <si>
    <t>Erdgasverbrauch / Bruttowertschöpfung</t>
  </si>
  <si>
    <t>Heizölverbrauch / Mitarbeiter</t>
  </si>
  <si>
    <t>Heizölverbrauch / Produktionsmenge</t>
  </si>
  <si>
    <t>Heizverbrauch / Bruttowertschöpfung</t>
  </si>
  <si>
    <t>Gesamter Verbrauch erneuerbare Energien/ Mitarbeiter</t>
  </si>
  <si>
    <t>Gesamter Verbrauch erneuerbare Energien/ Produktionsmenge</t>
  </si>
  <si>
    <t xml:space="preserve">Strom </t>
  </si>
  <si>
    <t>Impressum:</t>
  </si>
  <si>
    <t>Herausgeber:</t>
  </si>
  <si>
    <t>Bearbeitung:</t>
  </si>
  <si>
    <t xml:space="preserve">Bayerisches Landesamt für Umwelt (LfU) </t>
  </si>
  <si>
    <t>Bürgermeister-Ulrich-Straße 160</t>
  </si>
  <si>
    <t>86179 Augsburg</t>
  </si>
  <si>
    <t>Telefon: 0821 9071-0</t>
  </si>
  <si>
    <t>Arqum GmbH</t>
  </si>
  <si>
    <t>Stand:</t>
  </si>
  <si>
    <t>Copyright:</t>
  </si>
  <si>
    <t>Bayrisches Landesamt für Umwelt (LfU) und 
Landeshauptstadt München, Referat für Abeit und Wirtschaft und Referat für Gesundheit und Umwelt</t>
  </si>
  <si>
    <t>Gesamte Erzeugung erneuerbare Energien/ Mitarbeiter</t>
  </si>
  <si>
    <t>Gesamte Erzeugung erneuerbare Energien/ Produktionsmenge</t>
  </si>
  <si>
    <t>Gesamter Verbrauch erneuerbare Energien/ Bruttowertschöpfung</t>
  </si>
  <si>
    <t>Gesamte Erzeugung erneuerbare Energien/ Bruttowertschöpfung</t>
  </si>
  <si>
    <t xml:space="preserve">Matthias Mustermann </t>
  </si>
  <si>
    <t>PM-Emissionen (g) mit Vorketten</t>
  </si>
  <si>
    <t>PM-Emissionen (g) mit Vorkette</t>
  </si>
  <si>
    <t>NOx-Emissionen (g)</t>
  </si>
  <si>
    <t xml:space="preserve">SO2-Emissionen (g) </t>
  </si>
  <si>
    <t>SO2-Emissionen (g)</t>
  </si>
  <si>
    <t>Zusatzmodul Energie</t>
  </si>
  <si>
    <t>Strom-, und Wärmeergieverbrauch pro Monat</t>
  </si>
  <si>
    <t>Januar</t>
  </si>
  <si>
    <t>Februar</t>
  </si>
  <si>
    <t>März</t>
  </si>
  <si>
    <t>April</t>
  </si>
  <si>
    <t>Mai</t>
  </si>
  <si>
    <t>Juni</t>
  </si>
  <si>
    <t>Juli</t>
  </si>
  <si>
    <t>August</t>
  </si>
  <si>
    <t>September</t>
  </si>
  <si>
    <t>Oktober</t>
  </si>
  <si>
    <t>November</t>
  </si>
  <si>
    <t>Dezember</t>
  </si>
  <si>
    <t>Wärmeenergie-energieverbrauch</t>
  </si>
  <si>
    <t>Weiterer Energieträger</t>
  </si>
  <si>
    <t>Dropdown-Daten</t>
  </si>
  <si>
    <t>Bewertung Hauptverbraucher:</t>
  </si>
  <si>
    <t>Bewertung Einflussmöglichkeiten:</t>
  </si>
  <si>
    <t>A</t>
  </si>
  <si>
    <t>C</t>
  </si>
  <si>
    <t>B</t>
  </si>
  <si>
    <t>I</t>
  </si>
  <si>
    <t>II</t>
  </si>
  <si>
    <t>Mögliche Energieeffizienz-Maßnahmen</t>
  </si>
  <si>
    <t>III</t>
  </si>
  <si>
    <t>Potential</t>
  </si>
  <si>
    <t>hoch</t>
  </si>
  <si>
    <t>mittel</t>
  </si>
  <si>
    <t>niedrig</t>
  </si>
  <si>
    <t>Auftragslage, Arbeitszeiten</t>
  </si>
  <si>
    <t>Arbeitszeiten, Wetter</t>
  </si>
  <si>
    <t>Erdgas (CNG)</t>
  </si>
  <si>
    <t>Autogas (LPG)</t>
  </si>
  <si>
    <t>Krafstoffart</t>
  </si>
  <si>
    <t>Fuhrpark/Poolfahrzeuge</t>
  </si>
  <si>
    <t>Umr.-faktor in kWh</t>
  </si>
  <si>
    <t>Dienstwagen (Typ..)</t>
  </si>
  <si>
    <t xml:space="preserve">Fuhrpark/Poolfahrzeuge </t>
  </si>
  <si>
    <t>Verbrauch 
[Ltr./a] 
bzw. [kg/a]</t>
  </si>
  <si>
    <t>7.2 Energie-Input pro Monat</t>
  </si>
  <si>
    <r>
      <t xml:space="preserve">Jahr für die Bewertung der Hauptenergieverbraucher </t>
    </r>
    <r>
      <rPr>
        <sz val="12"/>
        <rFont val="Arial"/>
        <family val="2"/>
      </rPr>
      <t>(Inhaltsverzeichnis D18)</t>
    </r>
    <r>
      <rPr>
        <b/>
        <sz val="12"/>
        <rFont val="Arial"/>
        <family val="2"/>
      </rPr>
      <t>:</t>
    </r>
  </si>
  <si>
    <t>7.1 Bewertung der Energieverbraucher</t>
  </si>
  <si>
    <t>Bewertung 
Einfluss-
möglichkeit
(I, II, III)</t>
  </si>
  <si>
    <t>Mittlere elektrische Last [%]</t>
  </si>
  <si>
    <t>Mittlere Aus-lastung [%]</t>
  </si>
  <si>
    <t>Potential-bewertung</t>
  </si>
  <si>
    <t>Mögliche
Energie-kennzahlen</t>
  </si>
  <si>
    <t>Mögliche Energie-kennzahlen</t>
  </si>
  <si>
    <t>Kraftstoffverbrauch/-er</t>
  </si>
  <si>
    <t>Bitte Energiekennzahl eintragen</t>
  </si>
  <si>
    <t>Bitte Einheit eintragen</t>
  </si>
  <si>
    <t>Wert eintragen</t>
  </si>
  <si>
    <t>Stunden/
Tag</t>
  </si>
  <si>
    <t>Stunden/ Tag</t>
  </si>
  <si>
    <t>Arbeitstage/
Jahr</t>
  </si>
  <si>
    <t>Betriebsdruck prüfen und wenn möglich senken; Systematische Leckageortung; 
 Anschaffung und zusätzlicher Betrieb eines frequenzgeregelten Kompressors zum kombinierten Betrieb</t>
  </si>
  <si>
    <t>Isolierung; Dämmung</t>
  </si>
  <si>
    <t>Rechenzentrum / Server</t>
  </si>
  <si>
    <t xml:space="preserve">Kühlung/
Kälteerzeugung
</t>
  </si>
  <si>
    <t>Bewertung Energie-verbrauch 
(A, B, C)</t>
  </si>
  <si>
    <t>Bewertung Hauptenergie-verbrauch 
(A, B, C)</t>
  </si>
  <si>
    <t>Gebäudeheizung (Heizkessel)</t>
  </si>
  <si>
    <t>Einflussvariablen</t>
  </si>
  <si>
    <t>Regenerativen Energien (Eigenerzeugt)</t>
  </si>
  <si>
    <t>Treibhausgasemissionen/ Jahr</t>
  </si>
  <si>
    <t>Naturnahe Fläche abseits des Standortes [m²]</t>
  </si>
  <si>
    <t>Naturnahe Fläche am Standort [m²]</t>
  </si>
  <si>
    <t>z.B. Papier</t>
  </si>
  <si>
    <t>z.B. Material 1</t>
  </si>
  <si>
    <t>z.B. Material 2</t>
  </si>
  <si>
    <t>Kernindikatoren</t>
  </si>
  <si>
    <t>Input / Output</t>
  </si>
  <si>
    <t>eigene Bezugsgröße eintragen (aus Referenzdokument)</t>
  </si>
  <si>
    <t>eigene Bezugsgröße aus Referenzdokument eintragen</t>
  </si>
  <si>
    <t>Weitere spezifische Materialkennzahlen z.B. aus Referenzdokument</t>
  </si>
  <si>
    <t>Weitere spezifische Abfallkennzahlen z.B. aus Referenzdokument</t>
  </si>
  <si>
    <t>Weitere spezifische Wasserkennzahlen z.B. aus Referenzdokument</t>
  </si>
  <si>
    <t>Weitere spezifische Energiekennzahlen bzgl. Hauptenergieverbrauchern/Maßnahmen/Energiezielen oder aus Referenzdokument</t>
  </si>
  <si>
    <t xml:space="preserve">wesentliche Abfallfraktion z.B. Altglas </t>
  </si>
  <si>
    <t>Platzhalter für Indikator aus Referenzdokument/ Eintrag möglich in: 1. Stammdaten, Zelle B59</t>
  </si>
  <si>
    <t>Platzhalter für Indikator aus Referenzdokument/ Eintrag möglich in: 1. Stammdaten, Zelle B58</t>
  </si>
  <si>
    <t>Platzhalter für Indikator aus Referenzdokumen/ Eintrag möglich in: 1. Stammdaten, Zelle B60</t>
  </si>
  <si>
    <t>Platzhalter für Indikator aus Referenzdokument</t>
  </si>
  <si>
    <t>Platzhalter für Indikator aus Referenzdokument/ Eintrag möglich in: 1. Stammdaten, Zelle B57</t>
  </si>
  <si>
    <t>wesentliche Abfallfraktion z.B. Altglas / Produktionsmenge</t>
  </si>
  <si>
    <t>wesentliche Abfallfraktion z.B. Altglas / Mitarbeiter</t>
  </si>
  <si>
    <t>wesentliche Abfallfraktion z.B. Altglas / Bruttowertschöpfung</t>
  </si>
  <si>
    <t>Platzhalter für Indikator aus Referenzdokument/ eigene Bezugsgröße eintragen</t>
  </si>
  <si>
    <t>Gesamtenergieverbrauch / Mitarbeiter</t>
  </si>
  <si>
    <t xml:space="preserve">Gesamtenergieverbrauch / Produktionsmenge </t>
  </si>
  <si>
    <t xml:space="preserve">Gesamtenergieverbrauch / Bruttowertschöpfung </t>
  </si>
  <si>
    <t xml:space="preserve">Anteil Erneuerbare Energien / Gesamtenergieverbrauch </t>
  </si>
  <si>
    <t>Stromverbrauch / Mitarbeiter</t>
  </si>
  <si>
    <t xml:space="preserve">Stromverbrauch / Produktionsmenge </t>
  </si>
  <si>
    <t xml:space="preserve">Stromverbrauch / Bruttowertschöpfung </t>
  </si>
  <si>
    <t xml:space="preserve">Erdgasverbrauch / Produktionsmenge </t>
  </si>
  <si>
    <t xml:space="preserve">Erdgasverbrauch / Bruttowertschöpfung </t>
  </si>
  <si>
    <t xml:space="preserve">Heizölverbrauch / Produktionsmenge </t>
  </si>
  <si>
    <t xml:space="preserve">Heizölverbrauch / Bruttowertschöpfung </t>
  </si>
  <si>
    <t xml:space="preserve">Wärmeenergieträger / Produktionsmenge </t>
  </si>
  <si>
    <t xml:space="preserve">Wärmeenergieträger / beheizte Fläche </t>
  </si>
  <si>
    <t>Gesamter Verbrauch erneuerbarer Energien / Mitarbeiter</t>
  </si>
  <si>
    <t xml:space="preserve">Gesamter Verbrauch erneuerbarer Energien / Bruttowertschöpfung </t>
  </si>
  <si>
    <t>Gesamter Verbrauch erneuerbarer Energien / Produktionsmenge</t>
  </si>
  <si>
    <t>Gesamte Erzeugung erneuerbare Energien / Mitarbeiter</t>
  </si>
  <si>
    <t xml:space="preserve">Gesamte Erzeugung erneuerbare Energien / Produktionsmenge </t>
  </si>
  <si>
    <t xml:space="preserve">Gesamte Erzeugung erneuerbare Energien / Bruttowertschöpfung </t>
  </si>
  <si>
    <t>Kraftstoffverbrauch / Mitarbeiter</t>
  </si>
  <si>
    <t xml:space="preserve">Kraftstoffverbrauch / Produktionsmenge </t>
  </si>
  <si>
    <t>Kraftstoffverbrauch / Bruttowertschöpfung</t>
  </si>
  <si>
    <t xml:space="preserve">gefährliche Abfälle / Produktionsmenge </t>
  </si>
  <si>
    <t xml:space="preserve">wesentliche Abfallfraktion z.B. Altglas / Produktionsmenge </t>
  </si>
  <si>
    <t xml:space="preserve">wesentliche Abfallfraktion z.B. Altglas / Bruttowertschöpfung </t>
  </si>
  <si>
    <t xml:space="preserve">Wasserverbrauch / Produktionsmenge </t>
  </si>
  <si>
    <t xml:space="preserve">Wasserverbrauch  / Bruttowertschöpfung </t>
  </si>
  <si>
    <t xml:space="preserve">NOₓ-Emissionen / Produktionsmenge </t>
  </si>
  <si>
    <t>NOₓ-Emissionen / Mitarbeiter</t>
  </si>
  <si>
    <t xml:space="preserve">NOₓ-Emissionen / Bruttowertschöpfung </t>
  </si>
  <si>
    <t>SO₂-Emissionen / Produktionsmenge</t>
  </si>
  <si>
    <t>SO₂-Emissionen / Mitarbeiter</t>
  </si>
  <si>
    <t>SO₂-Emissionen / Bruttowertschöpfung</t>
  </si>
  <si>
    <t xml:space="preserve">PM-Emissionen / 
Produktionsmenge </t>
  </si>
  <si>
    <t>PM-Emissionen / Mitarbeiter</t>
  </si>
  <si>
    <t>PM-Emissionen / 
Bruttowertschöpfung</t>
  </si>
  <si>
    <t>wesentliche Abfallfraktion z.B. Altglas</t>
  </si>
  <si>
    <t>7.1 Bewertung der Energieverbraucher (Zusatzmodul Energie)</t>
  </si>
  <si>
    <t>7.2 Energie-Input pro Monat (Zusatzmodul Energie)</t>
  </si>
  <si>
    <t>Juli 2020, Version 3</t>
  </si>
  <si>
    <t xml:space="preserve">Abfallaufkommen ges. / Produktionsmenge </t>
  </si>
  <si>
    <t>Abfallaufkommen ges. / Mitarbeiter</t>
  </si>
  <si>
    <t xml:space="preserve">Abfallaufkommen ges. / Bruttowertschöpfung </t>
  </si>
  <si>
    <t>Gesamter Flächenverbrauch / Mitarbeiter</t>
  </si>
  <si>
    <t>Gesamter Flächenverbrauch / Produktionsmenge</t>
  </si>
  <si>
    <t>Gesamter Flächenverbrauch / Bruttowertschöpfung</t>
  </si>
  <si>
    <t>Gesamter Flächenverbrauch / Eintrag möglich in : 1. Stammdaten, Zelle B55</t>
  </si>
  <si>
    <t>[m²/t]</t>
  </si>
  <si>
    <t>Gesamter Flächenverbrauch / Eintrag möglich in : 1. Stammdaten, Zelle B56</t>
  </si>
  <si>
    <t>[m²/Mitarbeiter]</t>
  </si>
  <si>
    <t>[m²/Mio. €]</t>
  </si>
  <si>
    <t>Versiegelte Fläche / Produktionsmenge</t>
  </si>
  <si>
    <t>Versiegelte Fläche / Mitarbeiter</t>
  </si>
  <si>
    <t>Versiegelte Fläche / Bruttowertschöpfung</t>
  </si>
  <si>
    <t>Versiegelte Fläche / Eintrag möglich in : 1. Stammdaten, Zelle B55</t>
  </si>
  <si>
    <t>Versiegelte Fläche / Eintrag möglich in : 1. Stammdaten, Zelle B56</t>
  </si>
  <si>
    <t>Naturnahe Fläche am Standort / Produktionsmenge</t>
  </si>
  <si>
    <t>Naturnahe Fläche am Standort / Mitarbeiter</t>
  </si>
  <si>
    <t>Naturnahe Fläche am Standort / Bruttowertschöpfung</t>
  </si>
  <si>
    <t>Naturnahe Fläche am Standort / Eintrag möglich in : 1. Stammdaten, Zelle B56</t>
  </si>
  <si>
    <t>Naturnahe Fläche am Standort / Eintrag möglich in : 1. Stammdaten, Zelle B55</t>
  </si>
  <si>
    <t>Naturnahe Fläche abseits des Standorts / Produktionsmenge</t>
  </si>
  <si>
    <t>Naturnahe Fläche abseits des Standorts / Mitarbeiter</t>
  </si>
  <si>
    <t>Naturnahe Fläche abseits des Standorts / Bruttowertschöpfung</t>
  </si>
  <si>
    <t>Naturnahe Fläche abseits des Standorts / Eintrag möglich in : 1. Stammdaten, Zelle B55</t>
  </si>
  <si>
    <t>Naturnahe Fläche abseits des Standorts / Eintrag möglich in : 1. Stammdaten, Zelle B56</t>
  </si>
  <si>
    <t>Gesamter Flächenverbrauch / Eintrag in Zelle B48 möglich</t>
  </si>
  <si>
    <t>Gesamter Flächenverbrauch / Eintrag in Zelle B49 möglich</t>
  </si>
  <si>
    <t>[m²/Einheit eintragen]</t>
  </si>
  <si>
    <t>Versiegelte Fläche / Eintrag in Zelle B48 möglich</t>
  </si>
  <si>
    <t>Versiegelte Fläche / Eintrag in Zelle B49 möglich</t>
  </si>
  <si>
    <t>Naturnahe Fläche am Standort / Eintrag in Zelle B48 möglich</t>
  </si>
  <si>
    <t>Naturnahe Fläche abseits des Standorts / Eintrag in Zelle B48 möglich</t>
  </si>
  <si>
    <t>Naturnahe Fläche abseits des Standorts / Eintrag in Zelle B49 möglich</t>
  </si>
  <si>
    <t>Naturnahe Fläche am Standort / Eintrag in Zelle B49 möglich</t>
  </si>
  <si>
    <t>Leonrodstraße 54</t>
  </si>
  <si>
    <t>80636 München</t>
  </si>
  <si>
    <t xml:space="preserve">E-Mail: </t>
  </si>
  <si>
    <t xml:space="preserve">Internet: </t>
  </si>
  <si>
    <t>poststelle@lfu.bayern.de</t>
  </si>
  <si>
    <t xml:space="preserve">www.lfu.bayern.de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</si>
</sst>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 _€_-;\-* #,##0.00\ _€_-;_-* &quot;-&quot;??\ _€_-;_-@_-"/>
    <numFmt numFmtId="164" formatCode="_(&quot;€&quot;* #,##0.00_);_(&quot;€&quot;* \(#,##0.00\);_(&quot;€&quot;* &quot;-&quot;??_);_(@_)"/>
    <numFmt numFmtId="165" formatCode="0.000"/>
    <numFmt numFmtId="166" formatCode="_-* #,##0.00\ &quot;DM&quot;_-;\-* #,##0.00\ &quot;DM&quot;_-;_-* &quot;-&quot;??\ &quot;DM&quot;_-;_-@_-"/>
    <numFmt numFmtId="167" formatCode="#,##0.0"/>
    <numFmt numFmtId="168" formatCode="_(* #,##0.00_);_(* \(#,##0.00\);_(* &quot;-&quot;??_);_(@_)"/>
    <numFmt numFmtId="169" formatCode="#,##0.00\ [$EUR]"/>
    <numFmt numFmtId="170" formatCode="#,##0.000"/>
    <numFmt numFmtId="171" formatCode="0.0"/>
    <numFmt numFmtId="172" formatCode="_-* #,##0\ _€_-;\-* #,##0\ _€_-;_-* &quot;-&quot;??\ _€_-;_-@_-"/>
  </numFmts>
  <fonts count="77" x14ac:knownFonts="1">
    <font>
      <sz val="11"/>
      <color theme="1"/>
      <name val="Calibri"/>
      <family val="2"/>
      <scheme val="minor"/>
    </font>
    <font>
      <sz val="11"/>
      <color indexed="8"/>
      <name val="Calibri"/>
      <family val="2"/>
    </font>
    <font>
      <sz val="10"/>
      <name val="Arial"/>
      <family val="2"/>
    </font>
    <font>
      <sz val="8"/>
      <color indexed="81"/>
      <name val="Tahoma"/>
      <family val="2"/>
    </font>
    <font>
      <sz val="10"/>
      <name val="Arial"/>
      <family val="2"/>
    </font>
    <font>
      <u/>
      <sz val="10"/>
      <color indexed="12"/>
      <name val="Arial"/>
      <family val="2"/>
    </font>
    <font>
      <sz val="10"/>
      <color indexed="81"/>
      <name val="Tahoma"/>
      <family val="2"/>
    </font>
    <font>
      <sz val="12"/>
      <color indexed="81"/>
      <name val="Tahoma"/>
      <family val="2"/>
    </font>
    <font>
      <sz val="10"/>
      <name val="Arial"/>
      <family val="2"/>
    </font>
    <font>
      <b/>
      <sz val="14"/>
      <color indexed="8"/>
      <name val="Verdana"/>
      <family val="2"/>
    </font>
    <font>
      <sz val="11"/>
      <color indexed="8"/>
      <name val="Verdana"/>
      <family val="2"/>
    </font>
    <font>
      <sz val="11"/>
      <name val="Verdana"/>
      <family val="2"/>
    </font>
    <font>
      <b/>
      <sz val="12"/>
      <name val="Verdana"/>
      <family val="2"/>
    </font>
    <font>
      <sz val="12"/>
      <name val="Verdana"/>
      <family val="2"/>
    </font>
    <font>
      <vertAlign val="superscript"/>
      <sz val="12"/>
      <name val="Verdana"/>
      <family val="2"/>
    </font>
    <font>
      <sz val="12"/>
      <color indexed="8"/>
      <name val="Verdana"/>
      <family val="2"/>
    </font>
    <font>
      <sz val="10"/>
      <name val="Verdana"/>
      <family val="2"/>
    </font>
    <font>
      <sz val="8"/>
      <name val="Verdana"/>
      <family val="2"/>
    </font>
    <font>
      <sz val="12"/>
      <color indexed="10"/>
      <name val="Verdana"/>
      <family val="2"/>
    </font>
    <font>
      <b/>
      <sz val="11"/>
      <color indexed="10"/>
      <name val="Verdana"/>
      <family val="2"/>
    </font>
    <font>
      <b/>
      <sz val="12"/>
      <color indexed="8"/>
      <name val="Verdana"/>
      <family val="2"/>
    </font>
    <font>
      <b/>
      <sz val="12"/>
      <color rgb="FFFF0000"/>
      <name val="Verdana"/>
      <family val="2"/>
    </font>
    <font>
      <sz val="10"/>
      <color indexed="81"/>
      <name val="Arial"/>
      <family val="2"/>
    </font>
    <font>
      <sz val="9"/>
      <color indexed="81"/>
      <name val="Tahoma"/>
      <family val="2"/>
    </font>
    <font>
      <sz val="11"/>
      <color indexed="8"/>
      <name val="Arial"/>
      <family val="2"/>
    </font>
    <font>
      <b/>
      <sz val="14"/>
      <name val="Arial"/>
      <family val="2"/>
    </font>
    <font>
      <b/>
      <sz val="9"/>
      <color indexed="81"/>
      <name val="Tahoma"/>
      <family val="2"/>
    </font>
    <font>
      <b/>
      <sz val="14"/>
      <color indexed="8"/>
      <name val="Arial"/>
      <family val="2"/>
    </font>
    <font>
      <b/>
      <sz val="10"/>
      <color indexed="8"/>
      <name val="Arial"/>
      <family val="2"/>
    </font>
    <font>
      <b/>
      <sz val="16"/>
      <color indexed="8"/>
      <name val="Arial"/>
      <family val="2"/>
    </font>
    <font>
      <b/>
      <sz val="16"/>
      <name val="Arial"/>
      <family val="2"/>
    </font>
    <font>
      <b/>
      <sz val="10"/>
      <name val="Arial"/>
      <family val="2"/>
    </font>
    <font>
      <b/>
      <sz val="11"/>
      <name val="Arial"/>
      <family val="2"/>
    </font>
    <font>
      <sz val="11"/>
      <name val="Arial"/>
      <family val="2"/>
    </font>
    <font>
      <b/>
      <sz val="12"/>
      <name val="Arial"/>
      <family val="2"/>
    </font>
    <font>
      <sz val="12"/>
      <name val="Arial"/>
      <family val="2"/>
    </font>
    <font>
      <vertAlign val="superscript"/>
      <sz val="12"/>
      <name val="Arial"/>
      <family val="2"/>
    </font>
    <font>
      <sz val="12"/>
      <color indexed="8"/>
      <name val="Arial"/>
      <family val="2"/>
    </font>
    <font>
      <sz val="8"/>
      <name val="Arial"/>
      <family val="2"/>
    </font>
    <font>
      <vertAlign val="superscript"/>
      <sz val="8"/>
      <name val="Arial"/>
      <family val="2"/>
    </font>
    <font>
      <sz val="12"/>
      <color indexed="10"/>
      <name val="Arial"/>
      <family val="2"/>
    </font>
    <font>
      <b/>
      <sz val="12"/>
      <color indexed="10"/>
      <name val="Arial"/>
      <family val="2"/>
    </font>
    <font>
      <b/>
      <vertAlign val="subscript"/>
      <sz val="12"/>
      <name val="Arial"/>
      <family val="2"/>
    </font>
    <font>
      <b/>
      <sz val="12"/>
      <color indexed="8"/>
      <name val="Arial"/>
      <family val="2"/>
    </font>
    <font>
      <i/>
      <sz val="12"/>
      <color theme="0" tint="-0.499984740745262"/>
      <name val="Arial"/>
      <family val="2"/>
    </font>
    <font>
      <i/>
      <sz val="12"/>
      <name val="Arial"/>
      <family val="2"/>
    </font>
    <font>
      <u/>
      <sz val="12"/>
      <name val="Arial"/>
      <family val="2"/>
    </font>
    <font>
      <b/>
      <sz val="16"/>
      <color rgb="FFFF0000"/>
      <name val="Verdana"/>
      <family val="2"/>
    </font>
    <font>
      <i/>
      <sz val="12"/>
      <color indexed="8"/>
      <name val="Arial"/>
      <family val="2"/>
    </font>
    <font>
      <sz val="12"/>
      <color rgb="FFFF0000"/>
      <name val="Arial"/>
      <family val="2"/>
    </font>
    <font>
      <sz val="10"/>
      <color indexed="8"/>
      <name val="Arial"/>
      <family val="2"/>
    </font>
    <font>
      <sz val="12"/>
      <color indexed="81"/>
      <name val="Arial"/>
      <family val="2"/>
    </font>
    <font>
      <b/>
      <sz val="12"/>
      <color indexed="12"/>
      <name val="Arial"/>
      <family val="2"/>
    </font>
    <font>
      <sz val="12"/>
      <color rgb="FFFF00FF"/>
      <name val="Arial"/>
      <family val="2"/>
    </font>
    <font>
      <b/>
      <sz val="12"/>
      <color rgb="FFFF00FF"/>
      <name val="Arial"/>
      <family val="2"/>
    </font>
    <font>
      <b/>
      <sz val="10"/>
      <color rgb="FF3B687F"/>
      <name val="Arial"/>
      <family val="2"/>
    </font>
    <font>
      <sz val="10"/>
      <color theme="1"/>
      <name val="Calibri"/>
      <family val="2"/>
      <scheme val="minor"/>
    </font>
    <font>
      <sz val="10"/>
      <color theme="1"/>
      <name val="Arial"/>
      <family val="2"/>
    </font>
    <font>
      <sz val="10"/>
      <color rgb="FF3B687F"/>
      <name val="Arial"/>
      <family val="2"/>
    </font>
    <font>
      <sz val="11"/>
      <color theme="1"/>
      <name val="Calibri"/>
      <family val="2"/>
      <scheme val="minor"/>
    </font>
    <font>
      <sz val="10"/>
      <name val="Arial"/>
      <family val="2"/>
    </font>
    <font>
      <b/>
      <sz val="14"/>
      <name val="Verdana"/>
      <family val="2"/>
    </font>
    <font>
      <sz val="11"/>
      <color theme="1"/>
      <name val="Verdana"/>
      <family val="2"/>
    </font>
    <font>
      <sz val="12"/>
      <color theme="1"/>
      <name val="Arial"/>
      <family val="2"/>
    </font>
    <font>
      <sz val="10"/>
      <color indexed="10"/>
      <name val="Arial"/>
      <family val="2"/>
    </font>
    <font>
      <b/>
      <sz val="10"/>
      <color indexed="81"/>
      <name val="Arial"/>
      <family val="2"/>
    </font>
    <font>
      <b/>
      <sz val="9"/>
      <color indexed="81"/>
      <name val="Arial"/>
      <family val="2"/>
    </font>
    <font>
      <sz val="9"/>
      <color indexed="81"/>
      <name val="Arial"/>
      <family val="2"/>
    </font>
    <font>
      <sz val="10"/>
      <color rgb="FF000000"/>
      <name val="Tahoma"/>
      <family val="2"/>
    </font>
    <font>
      <b/>
      <sz val="10"/>
      <color rgb="FF000000"/>
      <name val="Tahoma"/>
      <family val="2"/>
    </font>
    <font>
      <sz val="9"/>
      <color rgb="FF000000"/>
      <name val="Tahoma"/>
      <family val="2"/>
    </font>
    <font>
      <b/>
      <sz val="9"/>
      <color rgb="FF000000"/>
      <name val="Tahoma"/>
      <family val="2"/>
    </font>
    <font>
      <sz val="8"/>
      <color rgb="FF000000"/>
      <name val="Tahoma"/>
      <family val="2"/>
    </font>
    <font>
      <sz val="9"/>
      <color rgb="FF000000"/>
      <name val="Calibri"/>
      <family val="2"/>
      <scheme val="minor"/>
    </font>
    <font>
      <u/>
      <sz val="9"/>
      <color rgb="FF000000"/>
      <name val="Tahoma"/>
      <family val="2"/>
    </font>
    <font>
      <sz val="11"/>
      <color theme="1"/>
      <name val="Arial"/>
      <family val="2"/>
    </font>
    <font>
      <u/>
      <sz val="10"/>
      <color rgb="FF3B687F"/>
      <name val="Arial"/>
      <family val="2"/>
    </font>
  </fonts>
  <fills count="18">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solid">
        <fgColor indexed="22"/>
        <bgColor indexed="64"/>
      </patternFill>
    </fill>
    <fill>
      <patternFill patternType="solid">
        <fgColor indexed="22"/>
        <bgColor indexed="8"/>
      </patternFill>
    </fill>
    <fill>
      <patternFill patternType="solid">
        <fgColor theme="6" tint="0.39997558519241921"/>
        <bgColor indexed="64"/>
      </patternFill>
    </fill>
    <fill>
      <patternFill patternType="solid">
        <fgColor rgb="FFC0C0C0"/>
        <bgColor indexed="64"/>
      </patternFill>
    </fill>
    <fill>
      <patternFill patternType="solid">
        <fgColor theme="0"/>
        <bgColor indexed="64"/>
      </patternFill>
    </fill>
    <fill>
      <patternFill patternType="solid">
        <fgColor theme="5" tint="0.39997558519241921"/>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FFFFCC"/>
      </patternFill>
    </fill>
    <fill>
      <patternFill patternType="solid">
        <fgColor theme="9" tint="0.79998168889431442"/>
        <bgColor indexed="64"/>
      </patternFill>
    </fill>
    <fill>
      <patternFill patternType="solid">
        <fgColor rgb="FFC4D79B"/>
        <bgColor indexed="64"/>
      </patternFill>
    </fill>
    <fill>
      <patternFill patternType="solid">
        <fgColor rgb="FFFFCC00"/>
        <bgColor indexed="64"/>
      </patternFill>
    </fill>
    <fill>
      <patternFill patternType="solid">
        <fgColor theme="7" tint="0.39997558519241921"/>
        <bgColor indexed="64"/>
      </patternFill>
    </fill>
  </fills>
  <borders count="5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rgb="FFFF0000"/>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161">
    <xf numFmtId="0" fontId="0" fillId="0" borderId="0"/>
    <xf numFmtId="0" fontId="5" fillId="0" borderId="0" applyNumberFormat="0" applyFill="0" applyBorder="0" applyAlignment="0" applyProtection="0">
      <alignment vertical="top"/>
      <protection locked="0"/>
    </xf>
    <xf numFmtId="168" fontId="2" fillId="0" borderId="0" applyFont="0" applyFill="0" applyBorder="0" applyAlignment="0" applyProtection="0"/>
    <xf numFmtId="9" fontId="4" fillId="0" borderId="0" applyFont="0" applyFill="0" applyBorder="0" applyAlignment="0" applyProtection="0"/>
    <xf numFmtId="9" fontId="2" fillId="0" borderId="0" applyFont="0" applyFill="0" applyBorder="0" applyAlignment="0" applyProtection="0"/>
    <xf numFmtId="0" fontId="4" fillId="0" borderId="0"/>
    <xf numFmtId="169" fontId="2" fillId="0" borderId="0"/>
    <xf numFmtId="0" fontId="2" fillId="0" borderId="0"/>
    <xf numFmtId="0" fontId="8" fillId="0" borderId="0"/>
    <xf numFmtId="0" fontId="2" fillId="0" borderId="0"/>
    <xf numFmtId="164" fontId="1" fillId="0" borderId="0" applyFont="0" applyFill="0" applyBorder="0" applyAlignment="0" applyProtection="0"/>
    <xf numFmtId="0" fontId="60" fillId="0" borderId="0"/>
    <xf numFmtId="0" fontId="2" fillId="0" borderId="0"/>
    <xf numFmtId="0" fontId="2" fillId="0" borderId="0"/>
    <xf numFmtId="43" fontId="2" fillId="0" borderId="0" applyFont="0" applyFill="0" applyBorder="0" applyAlignment="0" applyProtection="0"/>
    <xf numFmtId="169" fontId="5" fillId="0" borderId="0" applyNumberFormat="0" applyFill="0" applyBorder="0" applyAlignment="0" applyProtection="0">
      <alignment vertical="top"/>
      <protection locked="0"/>
    </xf>
    <xf numFmtId="168" fontId="2" fillId="0" borderId="0" applyFont="0" applyFill="0" applyBorder="0" applyAlignment="0" applyProtection="0"/>
    <xf numFmtId="0" fontId="59" fillId="13" borderId="43" applyNumberFormat="0" applyFont="0" applyAlignment="0" applyProtection="0"/>
    <xf numFmtId="0" fontId="59" fillId="13" borderId="43" applyNumberFormat="0" applyFont="0" applyAlignment="0" applyProtection="0"/>
    <xf numFmtId="0" fontId="59" fillId="13" borderId="43" applyNumberFormat="0" applyFont="0" applyAlignment="0" applyProtection="0"/>
    <xf numFmtId="0" fontId="59" fillId="13" borderId="43" applyNumberFormat="0" applyFont="0" applyAlignment="0" applyProtection="0"/>
    <xf numFmtId="0" fontId="59" fillId="13" borderId="43" applyNumberFormat="0" applyFont="0" applyAlignment="0" applyProtection="0"/>
    <xf numFmtId="0" fontId="59" fillId="13" borderId="43" applyNumberFormat="0" applyFont="0" applyAlignment="0" applyProtection="0"/>
    <xf numFmtId="0" fontId="59" fillId="13" borderId="43" applyNumberFormat="0" applyFont="0" applyAlignment="0" applyProtection="0"/>
    <xf numFmtId="0" fontId="59" fillId="13" borderId="43" applyNumberFormat="0" applyFont="0" applyAlignment="0" applyProtection="0"/>
    <xf numFmtId="0" fontId="59" fillId="13" borderId="43" applyNumberFormat="0" applyFont="0" applyAlignment="0" applyProtection="0"/>
    <xf numFmtId="0" fontId="59" fillId="13" borderId="43" applyNumberFormat="0" applyFont="0" applyAlignment="0" applyProtection="0"/>
    <xf numFmtId="0" fontId="59" fillId="13" borderId="43" applyNumberFormat="0" applyFont="0" applyAlignment="0" applyProtection="0"/>
    <xf numFmtId="0" fontId="59" fillId="13" borderId="43"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62" fillId="0" borderId="0" applyFont="0" applyFill="0" applyBorder="0" applyAlignment="0" applyProtection="0"/>
    <xf numFmtId="9" fontId="2"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9" fontId="59" fillId="0" borderId="0" applyFont="0" applyFill="0" applyBorder="0" applyAlignment="0" applyProtection="0"/>
    <xf numFmtId="169" fontId="2" fillId="0" borderId="0"/>
    <xf numFmtId="169" fontId="2" fillId="0" borderId="0"/>
    <xf numFmtId="169" fontId="2" fillId="0" borderId="0"/>
    <xf numFmtId="169" fontId="2" fillId="0" borderId="0"/>
    <xf numFmtId="169" fontId="2" fillId="0" borderId="0"/>
    <xf numFmtId="169" fontId="2" fillId="0" borderId="0"/>
    <xf numFmtId="169" fontId="2" fillId="0" borderId="0"/>
    <xf numFmtId="169" fontId="2" fillId="0" borderId="0"/>
    <xf numFmtId="169" fontId="2" fillId="0" borderId="0"/>
    <xf numFmtId="169" fontId="2" fillId="0" borderId="0"/>
    <xf numFmtId="0" fontId="59" fillId="0" borderId="0"/>
    <xf numFmtId="0" fontId="59" fillId="0" borderId="0"/>
    <xf numFmtId="169" fontId="59" fillId="0" borderId="0"/>
    <xf numFmtId="169" fontId="59" fillId="0" borderId="0"/>
    <xf numFmtId="0" fontId="59" fillId="0" borderId="0"/>
    <xf numFmtId="0" fontId="59" fillId="0" borderId="0"/>
    <xf numFmtId="169" fontId="59" fillId="0" borderId="0"/>
    <xf numFmtId="169" fontId="59" fillId="0" borderId="0"/>
    <xf numFmtId="0" fontId="59" fillId="0" borderId="0"/>
    <xf numFmtId="0" fontId="59" fillId="0" borderId="0"/>
    <xf numFmtId="0" fontId="59" fillId="0" borderId="0"/>
    <xf numFmtId="169" fontId="59" fillId="0" borderId="0"/>
    <xf numFmtId="169" fontId="59" fillId="0" borderId="0"/>
    <xf numFmtId="0" fontId="59" fillId="0" borderId="0"/>
    <xf numFmtId="0" fontId="59" fillId="0" borderId="0"/>
    <xf numFmtId="169" fontId="59" fillId="0" borderId="0"/>
    <xf numFmtId="169" fontId="59" fillId="0" borderId="0"/>
    <xf numFmtId="0" fontId="59" fillId="0" borderId="0"/>
    <xf numFmtId="0" fontId="59" fillId="0" borderId="0"/>
    <xf numFmtId="169" fontId="2" fillId="0" borderId="0"/>
    <xf numFmtId="0" fontId="2" fillId="0" borderId="0"/>
    <xf numFmtId="169" fontId="2" fillId="0" borderId="0"/>
    <xf numFmtId="169" fontId="2" fillId="0" borderId="0"/>
    <xf numFmtId="169" fontId="2" fillId="0" borderId="0"/>
    <xf numFmtId="169" fontId="2" fillId="0" borderId="0"/>
    <xf numFmtId="169" fontId="2" fillId="0" borderId="0"/>
    <xf numFmtId="169" fontId="2" fillId="0" borderId="0"/>
    <xf numFmtId="169" fontId="2" fillId="0" borderId="0"/>
    <xf numFmtId="169" fontId="2" fillId="0" borderId="0"/>
    <xf numFmtId="169" fontId="2" fillId="0" borderId="0"/>
    <xf numFmtId="169" fontId="2" fillId="0" borderId="0"/>
    <xf numFmtId="0" fontId="57"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169" fontId="2" fillId="0" borderId="0"/>
    <xf numFmtId="169" fontId="2" fillId="0" borderId="0"/>
    <xf numFmtId="169" fontId="2" fillId="0" borderId="0"/>
    <xf numFmtId="169" fontId="2" fillId="0" borderId="0"/>
    <xf numFmtId="169" fontId="2" fillId="0" borderId="0"/>
    <xf numFmtId="169" fontId="2" fillId="0" borderId="0"/>
    <xf numFmtId="169" fontId="2" fillId="0" borderId="0"/>
    <xf numFmtId="169" fontId="2" fillId="0" borderId="0"/>
    <xf numFmtId="169" fontId="2" fillId="0" borderId="0"/>
    <xf numFmtId="169" fontId="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169" fontId="2" fillId="0" borderId="0"/>
    <xf numFmtId="169" fontId="2" fillId="0" borderId="0"/>
    <xf numFmtId="169" fontId="2" fillId="0" borderId="0"/>
    <xf numFmtId="169" fontId="2" fillId="0" borderId="0"/>
    <xf numFmtId="169" fontId="2" fillId="0" borderId="0"/>
    <xf numFmtId="169" fontId="2" fillId="0" borderId="0"/>
    <xf numFmtId="169" fontId="2" fillId="0" borderId="0"/>
    <xf numFmtId="169" fontId="2" fillId="0" borderId="0"/>
    <xf numFmtId="169" fontId="2" fillId="0" borderId="0"/>
    <xf numFmtId="169" fontId="2"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169" fontId="2" fillId="0" borderId="0"/>
    <xf numFmtId="169" fontId="2" fillId="0" borderId="0"/>
    <xf numFmtId="169" fontId="2" fillId="0" borderId="0"/>
    <xf numFmtId="169" fontId="2" fillId="0" borderId="0"/>
    <xf numFmtId="169" fontId="2" fillId="0" borderId="0"/>
    <xf numFmtId="169" fontId="2" fillId="0" borderId="0"/>
    <xf numFmtId="169" fontId="2" fillId="0" borderId="0"/>
    <xf numFmtId="169" fontId="2" fillId="0" borderId="0"/>
    <xf numFmtId="169" fontId="2" fillId="0" borderId="0"/>
    <xf numFmtId="0" fontId="62" fillId="0" borderId="0"/>
    <xf numFmtId="0" fontId="2" fillId="0" borderId="0"/>
    <xf numFmtId="0" fontId="2" fillId="0" borderId="0"/>
    <xf numFmtId="0" fontId="2" fillId="0" borderId="0"/>
    <xf numFmtId="0" fontId="59" fillId="0" borderId="0"/>
    <xf numFmtId="0" fontId="59" fillId="0" borderId="0"/>
    <xf numFmtId="0" fontId="59" fillId="0" borderId="0"/>
    <xf numFmtId="0" fontId="59" fillId="0" borderId="0"/>
    <xf numFmtId="0" fontId="59" fillId="0" borderId="0"/>
    <xf numFmtId="0" fontId="59" fillId="0" borderId="0"/>
    <xf numFmtId="169" fontId="2" fillId="0" borderId="0"/>
    <xf numFmtId="0" fontId="2" fillId="0" borderId="0"/>
    <xf numFmtId="0" fontId="2" fillId="0" borderId="0"/>
  </cellStyleXfs>
  <cellXfs count="901">
    <xf numFmtId="0" fontId="0" fillId="0" borderId="0" xfId="0"/>
    <xf numFmtId="0" fontId="10" fillId="2" borderId="0" xfId="0" applyFont="1" applyFill="1"/>
    <xf numFmtId="0" fontId="10" fillId="2" borderId="0" xfId="0" applyFont="1" applyFill="1" applyAlignment="1">
      <alignment horizontal="left"/>
    </xf>
    <xf numFmtId="0" fontId="11" fillId="2" borderId="0" xfId="0" applyFont="1" applyFill="1" applyBorder="1" applyProtection="1"/>
    <xf numFmtId="0" fontId="19" fillId="2" borderId="0" xfId="0" applyFont="1" applyFill="1"/>
    <xf numFmtId="0" fontId="15" fillId="2" borderId="0" xfId="0" applyFont="1" applyFill="1" applyProtection="1"/>
    <xf numFmtId="0" fontId="10" fillId="2" borderId="0" xfId="0" applyFont="1" applyFill="1" applyProtection="1"/>
    <xf numFmtId="0" fontId="12" fillId="2" borderId="7" xfId="0" applyFont="1" applyFill="1" applyBorder="1" applyAlignment="1" applyProtection="1">
      <alignment vertical="top" wrapText="1"/>
    </xf>
    <xf numFmtId="0" fontId="12" fillId="2" borderId="0" xfId="0" applyFont="1" applyFill="1" applyBorder="1" applyAlignment="1" applyProtection="1">
      <alignment vertical="top" wrapText="1"/>
    </xf>
    <xf numFmtId="0" fontId="10" fillId="2" borderId="0" xfId="0" applyFont="1" applyFill="1" applyBorder="1" applyProtection="1"/>
    <xf numFmtId="0" fontId="17" fillId="2" borderId="0" xfId="0" applyFont="1" applyFill="1" applyProtection="1"/>
    <xf numFmtId="0" fontId="17" fillId="2" borderId="0" xfId="0" applyFont="1" applyFill="1" applyBorder="1" applyProtection="1"/>
    <xf numFmtId="0" fontId="16" fillId="2" borderId="0" xfId="0" applyFont="1" applyFill="1" applyProtection="1"/>
    <xf numFmtId="0" fontId="16" fillId="2" borderId="0" xfId="0" applyFont="1" applyFill="1" applyAlignment="1" applyProtection="1">
      <alignment wrapText="1"/>
    </xf>
    <xf numFmtId="0" fontId="13" fillId="2" borderId="0" xfId="0" applyFont="1" applyFill="1" applyBorder="1" applyAlignment="1" applyProtection="1">
      <alignment horizontal="left" vertical="center"/>
    </xf>
    <xf numFmtId="0" fontId="16" fillId="2" borderId="0" xfId="0" applyFont="1" applyFill="1" applyBorder="1" applyProtection="1"/>
    <xf numFmtId="0" fontId="14" fillId="2" borderId="0" xfId="0" applyFont="1" applyFill="1" applyBorder="1" applyAlignment="1" applyProtection="1">
      <alignment vertical="top" wrapText="1"/>
    </xf>
    <xf numFmtId="0" fontId="16" fillId="2" borderId="0" xfId="0" applyFont="1" applyFill="1" applyBorder="1" applyAlignment="1" applyProtection="1">
      <alignment vertical="top" wrapText="1"/>
    </xf>
    <xf numFmtId="0" fontId="16" fillId="2" borderId="0" xfId="0" applyFont="1" applyFill="1" applyBorder="1" applyAlignment="1" applyProtection="1"/>
    <xf numFmtId="0" fontId="11" fillId="2" borderId="0" xfId="0" applyFont="1" applyFill="1" applyBorder="1" applyAlignment="1" applyProtection="1">
      <alignment horizontal="left"/>
    </xf>
    <xf numFmtId="0" fontId="24" fillId="2" borderId="0" xfId="0" applyFont="1" applyFill="1" applyBorder="1" applyProtection="1"/>
    <xf numFmtId="0" fontId="10" fillId="0" borderId="0" xfId="0" applyFont="1" applyFill="1"/>
    <xf numFmtId="0" fontId="20" fillId="2" borderId="0" xfId="0" applyFont="1" applyFill="1" applyBorder="1" applyAlignment="1" applyProtection="1"/>
    <xf numFmtId="0" fontId="13" fillId="2" borderId="0" xfId="0" applyFont="1" applyFill="1" applyProtection="1"/>
    <xf numFmtId="0" fontId="15" fillId="2" borderId="0" xfId="0" applyFont="1" applyFill="1"/>
    <xf numFmtId="0" fontId="25" fillId="8" borderId="0" xfId="0" applyFont="1" applyFill="1" applyAlignment="1">
      <alignment horizontal="center" vertical="center"/>
    </xf>
    <xf numFmtId="0" fontId="30" fillId="9" borderId="21" xfId="0" applyFont="1" applyFill="1" applyBorder="1" applyAlignment="1">
      <alignment horizontal="center" vertical="center"/>
    </xf>
    <xf numFmtId="0" fontId="24" fillId="2" borderId="0" xfId="0" applyFont="1" applyFill="1" applyAlignment="1">
      <alignment horizontal="left"/>
    </xf>
    <xf numFmtId="0" fontId="24" fillId="2" borderId="0" xfId="0" applyFont="1" applyFill="1"/>
    <xf numFmtId="0" fontId="33" fillId="2" borderId="0" xfId="0" applyFont="1" applyFill="1" applyProtection="1"/>
    <xf numFmtId="0" fontId="33" fillId="2" borderId="0" xfId="0" applyFont="1" applyFill="1"/>
    <xf numFmtId="0" fontId="33" fillId="2" borderId="0" xfId="0" applyFont="1" applyFill="1" applyAlignment="1" applyProtection="1">
      <alignment vertical="center"/>
    </xf>
    <xf numFmtId="0" fontId="32" fillId="2" borderId="0" xfId="0" applyFont="1" applyFill="1" applyBorder="1" applyProtection="1"/>
    <xf numFmtId="0" fontId="33" fillId="2" borderId="0" xfId="0" applyFont="1" applyFill="1" applyBorder="1" applyProtection="1"/>
    <xf numFmtId="0" fontId="30" fillId="6" borderId="28" xfId="0" applyFont="1" applyFill="1" applyBorder="1" applyAlignment="1" applyProtection="1">
      <alignment horizontal="left" vertical="center"/>
    </xf>
    <xf numFmtId="0" fontId="25" fillId="6" borderId="29" xfId="0" applyFont="1" applyFill="1" applyBorder="1" applyAlignment="1" applyProtection="1">
      <alignment horizontal="left" vertical="center"/>
    </xf>
    <xf numFmtId="0" fontId="24" fillId="2" borderId="0" xfId="0" applyFont="1" applyFill="1" applyProtection="1"/>
    <xf numFmtId="0" fontId="27" fillId="2" borderId="0" xfId="0" applyFont="1" applyFill="1" applyBorder="1" applyAlignment="1" applyProtection="1"/>
    <xf numFmtId="0" fontId="34" fillId="2" borderId="7" xfId="0" applyFont="1" applyFill="1" applyBorder="1" applyAlignment="1" applyProtection="1">
      <alignment vertical="top" wrapText="1"/>
    </xf>
    <xf numFmtId="0" fontId="34" fillId="2" borderId="0" xfId="0" applyFont="1" applyFill="1" applyBorder="1" applyAlignment="1" applyProtection="1">
      <alignment vertical="top" wrapText="1"/>
    </xf>
    <xf numFmtId="0" fontId="2" fillId="2" borderId="0" xfId="0" applyFont="1" applyFill="1" applyAlignment="1" applyProtection="1">
      <alignment vertical="center"/>
    </xf>
    <xf numFmtId="0" fontId="35" fillId="2" borderId="0" xfId="0" applyFont="1" applyFill="1" applyBorder="1" applyAlignment="1" applyProtection="1">
      <alignment vertical="top"/>
    </xf>
    <xf numFmtId="0" fontId="35" fillId="2" borderId="2" xfId="0" applyFont="1" applyFill="1" applyBorder="1" applyAlignment="1" applyProtection="1">
      <alignment horizontal="center" vertical="center" wrapText="1"/>
    </xf>
    <xf numFmtId="0" fontId="35" fillId="2" borderId="0" xfId="0" applyFont="1" applyFill="1" applyBorder="1" applyAlignment="1" applyProtection="1"/>
    <xf numFmtId="0" fontId="2" fillId="2" borderId="0" xfId="0" applyFont="1" applyFill="1" applyAlignment="1" applyProtection="1">
      <alignment horizontal="right"/>
    </xf>
    <xf numFmtId="1" fontId="35" fillId="2" borderId="0" xfId="0" applyNumberFormat="1" applyFont="1" applyFill="1" applyBorder="1" applyAlignment="1" applyProtection="1">
      <alignment horizontal="right"/>
    </xf>
    <xf numFmtId="1" fontId="35" fillId="2" borderId="0" xfId="0" applyNumberFormat="1" applyFont="1" applyFill="1" applyBorder="1" applyAlignment="1" applyProtection="1">
      <alignment horizontal="right" vertical="center"/>
    </xf>
    <xf numFmtId="0" fontId="38" fillId="2" borderId="0" xfId="0" applyFont="1" applyFill="1" applyProtection="1"/>
    <xf numFmtId="0" fontId="38" fillId="2" borderId="0" xfId="0" applyFont="1" applyFill="1" applyBorder="1" applyProtection="1"/>
    <xf numFmtId="0" fontId="39" fillId="2" borderId="0" xfId="0" applyFont="1" applyFill="1" applyBorder="1" applyAlignment="1" applyProtection="1">
      <alignment horizontal="left" vertical="center" wrapText="1"/>
    </xf>
    <xf numFmtId="0" fontId="36" fillId="2" borderId="0" xfId="0" applyFont="1" applyFill="1" applyBorder="1" applyAlignment="1" applyProtection="1">
      <alignment horizontal="left" vertical="top" wrapText="1"/>
    </xf>
    <xf numFmtId="0" fontId="34" fillId="4" borderId="8" xfId="0" applyFont="1" applyFill="1" applyBorder="1" applyAlignment="1" applyProtection="1">
      <alignment horizontal="center" vertical="center"/>
    </xf>
    <xf numFmtId="3" fontId="35" fillId="4" borderId="8" xfId="0" applyNumberFormat="1" applyFont="1" applyFill="1" applyBorder="1" applyAlignment="1" applyProtection="1">
      <alignment horizontal="center" vertical="center"/>
    </xf>
    <xf numFmtId="0" fontId="35" fillId="4" borderId="1" xfId="0" applyFont="1" applyFill="1" applyBorder="1" applyAlignment="1" applyProtection="1">
      <alignment horizontal="left" vertical="center"/>
    </xf>
    <xf numFmtId="0" fontId="35" fillId="4" borderId="3" xfId="0" applyFont="1" applyFill="1" applyBorder="1" applyAlignment="1" applyProtection="1">
      <alignment horizontal="left" vertical="center"/>
    </xf>
    <xf numFmtId="0" fontId="2" fillId="2" borderId="0" xfId="0" applyFont="1" applyFill="1" applyProtection="1"/>
    <xf numFmtId="0" fontId="34" fillId="2" borderId="7" xfId="0" applyFont="1" applyFill="1" applyBorder="1" applyAlignment="1" applyProtection="1">
      <alignment horizontal="left" vertical="top" wrapText="1"/>
    </xf>
    <xf numFmtId="0" fontId="34" fillId="2" borderId="0" xfId="0" applyFont="1" applyFill="1" applyBorder="1" applyAlignment="1" applyProtection="1">
      <alignment horizontal="left" vertical="top" wrapText="1"/>
    </xf>
    <xf numFmtId="0" fontId="35" fillId="2" borderId="0" xfId="0" applyFont="1" applyFill="1" applyBorder="1" applyAlignment="1" applyProtection="1">
      <alignment wrapText="1"/>
    </xf>
    <xf numFmtId="0" fontId="35" fillId="2" borderId="0" xfId="0" applyFont="1" applyFill="1" applyBorder="1" applyAlignment="1" applyProtection="1">
      <alignment vertical="top" wrapText="1"/>
    </xf>
    <xf numFmtId="0" fontId="41" fillId="2" borderId="0" xfId="0" applyFont="1" applyFill="1" applyBorder="1" applyAlignment="1" applyProtection="1">
      <alignment horizontal="left" vertical="center" wrapText="1"/>
    </xf>
    <xf numFmtId="0" fontId="41" fillId="2" borderId="0" xfId="0" applyFont="1" applyFill="1" applyBorder="1" applyAlignment="1" applyProtection="1">
      <alignment horizontal="center" vertical="center"/>
    </xf>
    <xf numFmtId="0" fontId="35" fillId="4" borderId="8" xfId="0" applyFont="1" applyFill="1" applyBorder="1" applyAlignment="1" applyProtection="1">
      <alignment horizontal="center" vertical="center"/>
    </xf>
    <xf numFmtId="0" fontId="35" fillId="4" borderId="8" xfId="0" applyFont="1" applyFill="1" applyBorder="1" applyAlignment="1" applyProtection="1">
      <alignment horizontal="center" vertical="center"/>
      <protection locked="0"/>
    </xf>
    <xf numFmtId="0" fontId="40" fillId="2" borderId="0" xfId="0" applyNumberFormat="1" applyFont="1" applyFill="1" applyBorder="1" applyAlignment="1" applyProtection="1">
      <alignment horizontal="center" vertical="center" wrapText="1"/>
    </xf>
    <xf numFmtId="3" fontId="40" fillId="2" borderId="0" xfId="0" applyNumberFormat="1" applyFont="1" applyFill="1" applyBorder="1" applyAlignment="1" applyProtection="1">
      <alignment horizontal="right" vertical="center"/>
    </xf>
    <xf numFmtId="0" fontId="2" fillId="2" borderId="0" xfId="0" applyFont="1" applyFill="1" applyAlignment="1" applyProtection="1">
      <alignment wrapText="1"/>
    </xf>
    <xf numFmtId="165" fontId="40" fillId="2" borderId="0" xfId="0" applyNumberFormat="1" applyFont="1" applyFill="1" applyBorder="1" applyAlignment="1" applyProtection="1">
      <alignment horizontal="center" vertical="center" wrapText="1"/>
    </xf>
    <xf numFmtId="0" fontId="40" fillId="2" borderId="0" xfId="0" applyFont="1" applyFill="1" applyBorder="1" applyAlignment="1" applyProtection="1">
      <alignment horizontal="center" vertical="center"/>
    </xf>
    <xf numFmtId="1" fontId="40" fillId="2" borderId="0" xfId="0" applyNumberFormat="1" applyFont="1" applyFill="1" applyBorder="1" applyAlignment="1" applyProtection="1">
      <alignment horizontal="right" vertical="center"/>
    </xf>
    <xf numFmtId="0" fontId="35" fillId="2" borderId="0" xfId="0" applyFont="1" applyFill="1" applyBorder="1" applyAlignment="1" applyProtection="1">
      <alignment horizontal="left" vertical="center"/>
    </xf>
    <xf numFmtId="3" fontId="35" fillId="2" borderId="0" xfId="0" applyNumberFormat="1" applyFont="1" applyFill="1" applyBorder="1" applyAlignment="1" applyProtection="1">
      <alignment horizontal="right" vertical="center" wrapText="1"/>
    </xf>
    <xf numFmtId="3" fontId="35" fillId="2" borderId="0" xfId="0" applyNumberFormat="1" applyFont="1" applyFill="1" applyBorder="1" applyAlignment="1" applyProtection="1">
      <alignment horizontal="right" vertical="center"/>
    </xf>
    <xf numFmtId="0" fontId="2" fillId="2" borderId="0" xfId="0" applyFont="1" applyFill="1" applyBorder="1" applyProtection="1"/>
    <xf numFmtId="0" fontId="36" fillId="2" borderId="0" xfId="0" applyFont="1" applyFill="1" applyBorder="1" applyAlignment="1" applyProtection="1">
      <alignment vertical="top" wrapText="1"/>
    </xf>
    <xf numFmtId="0" fontId="2" fillId="2" borderId="0" xfId="0" applyFont="1" applyFill="1" applyBorder="1" applyAlignment="1" applyProtection="1">
      <alignment vertical="top" wrapText="1"/>
    </xf>
    <xf numFmtId="0" fontId="2" fillId="2" borderId="0" xfId="0" applyFont="1" applyFill="1" applyBorder="1" applyAlignment="1" applyProtection="1"/>
    <xf numFmtId="0" fontId="29" fillId="8" borderId="0" xfId="0" applyFont="1" applyFill="1" applyBorder="1" applyAlignment="1" applyProtection="1">
      <alignment horizontal="left" vertical="center"/>
    </xf>
    <xf numFmtId="0" fontId="28" fillId="8" borderId="0" xfId="0" applyFont="1" applyFill="1" applyBorder="1" applyAlignment="1" applyProtection="1">
      <alignment horizontal="center" vertical="center" wrapText="1"/>
    </xf>
    <xf numFmtId="0" fontId="27" fillId="8" borderId="0" xfId="0" applyFont="1" applyFill="1" applyBorder="1" applyAlignment="1" applyProtection="1">
      <alignment horizontal="center" vertical="center"/>
    </xf>
    <xf numFmtId="0" fontId="27" fillId="8" borderId="0" xfId="0" applyFont="1" applyFill="1" applyBorder="1" applyAlignment="1" applyProtection="1"/>
    <xf numFmtId="0" fontId="24" fillId="8" borderId="0" xfId="0" applyFont="1" applyFill="1" applyProtection="1"/>
    <xf numFmtId="167" fontId="35" fillId="8" borderId="8" xfId="0" applyNumberFormat="1" applyFont="1" applyFill="1" applyBorder="1" applyAlignment="1" applyProtection="1">
      <alignment horizontal="center" vertical="center"/>
      <protection locked="0"/>
    </xf>
    <xf numFmtId="0" fontId="35" fillId="8" borderId="1" xfId="0" applyFont="1" applyFill="1" applyBorder="1" applyAlignment="1" applyProtection="1">
      <alignment vertical="center"/>
    </xf>
    <xf numFmtId="3" fontId="35" fillId="8" borderId="2" xfId="0" applyNumberFormat="1" applyFont="1" applyFill="1" applyBorder="1" applyAlignment="1" applyProtection="1">
      <alignment horizontal="center" vertical="center"/>
    </xf>
    <xf numFmtId="0" fontId="29" fillId="8" borderId="0" xfId="0" applyFont="1" applyFill="1" applyBorder="1" applyAlignment="1" applyProtection="1">
      <alignment horizontal="center" vertical="center"/>
    </xf>
    <xf numFmtId="1" fontId="35" fillId="3" borderId="2" xfId="0" applyNumberFormat="1" applyFont="1" applyFill="1" applyBorder="1" applyAlignment="1" applyProtection="1">
      <alignment horizontal="right" vertical="center"/>
      <protection locked="0"/>
    </xf>
    <xf numFmtId="10" fontId="37" fillId="10" borderId="28" xfId="0" applyNumberFormat="1" applyFont="1" applyFill="1" applyBorder="1" applyProtection="1"/>
    <xf numFmtId="10" fontId="37" fillId="10" borderId="21" xfId="0" applyNumberFormat="1" applyFont="1" applyFill="1" applyBorder="1" applyProtection="1"/>
    <xf numFmtId="10" fontId="37" fillId="10" borderId="29" xfId="0" applyNumberFormat="1" applyFont="1" applyFill="1" applyBorder="1" applyProtection="1"/>
    <xf numFmtId="0" fontId="34" fillId="12" borderId="8" xfId="0" applyFont="1" applyFill="1" applyBorder="1" applyAlignment="1" applyProtection="1">
      <alignment vertical="top" wrapText="1"/>
    </xf>
    <xf numFmtId="0" fontId="34" fillId="11" borderId="21" xfId="0" applyFont="1" applyFill="1" applyBorder="1" applyAlignment="1" applyProtection="1">
      <alignment horizontal="left" vertical="center" wrapText="1"/>
    </xf>
    <xf numFmtId="1" fontId="34" fillId="11" borderId="28" xfId="0" applyNumberFormat="1" applyFont="1" applyFill="1" applyBorder="1" applyAlignment="1" applyProtection="1">
      <alignment horizontal="center" vertical="center"/>
    </xf>
    <xf numFmtId="1" fontId="34" fillId="11" borderId="20" xfId="0" applyNumberFormat="1" applyFont="1" applyFill="1" applyBorder="1" applyAlignment="1" applyProtection="1">
      <alignment horizontal="center" vertical="center"/>
    </xf>
    <xf numFmtId="1" fontId="34" fillId="11" borderId="21" xfId="0" applyNumberFormat="1" applyFont="1" applyFill="1" applyBorder="1" applyAlignment="1" applyProtection="1">
      <alignment horizontal="center" vertical="center"/>
    </xf>
    <xf numFmtId="0" fontId="34" fillId="11" borderId="9" xfId="0" applyFont="1" applyFill="1" applyBorder="1" applyAlignment="1" applyProtection="1">
      <alignment horizontal="center" vertical="center"/>
    </xf>
    <xf numFmtId="0" fontId="35" fillId="4" borderId="9" xfId="0" applyFont="1" applyFill="1" applyBorder="1" applyAlignment="1" applyProtection="1">
      <alignment horizontal="center" vertical="center"/>
      <protection locked="0"/>
    </xf>
    <xf numFmtId="0" fontId="35" fillId="4" borderId="9" xfId="0" applyFont="1" applyFill="1" applyBorder="1" applyAlignment="1" applyProtection="1">
      <alignment horizontal="center" vertical="center"/>
    </xf>
    <xf numFmtId="171" fontId="35" fillId="4" borderId="9" xfId="0" applyNumberFormat="1" applyFont="1" applyFill="1" applyBorder="1" applyAlignment="1" applyProtection="1">
      <alignment horizontal="center" vertical="center" wrapText="1"/>
      <protection locked="0"/>
    </xf>
    <xf numFmtId="0" fontId="34" fillId="11" borderId="28" xfId="0" applyFont="1" applyFill="1" applyBorder="1" applyAlignment="1" applyProtection="1">
      <alignment horizontal="center" vertical="center"/>
    </xf>
    <xf numFmtId="0" fontId="34" fillId="11" borderId="21" xfId="0" applyFont="1" applyFill="1" applyBorder="1" applyAlignment="1" applyProtection="1">
      <alignment horizontal="center" vertical="center"/>
    </xf>
    <xf numFmtId="0" fontId="34" fillId="11" borderId="29" xfId="0" applyFont="1" applyFill="1" applyBorder="1" applyAlignment="1" applyProtection="1">
      <alignment horizontal="center" vertical="center"/>
    </xf>
    <xf numFmtId="0" fontId="34" fillId="11" borderId="29" xfId="0" applyFont="1" applyFill="1" applyBorder="1" applyAlignment="1" applyProtection="1">
      <alignment horizontal="left" vertical="center" wrapText="1"/>
    </xf>
    <xf numFmtId="0" fontId="34" fillId="11" borderId="20" xfId="0" applyFont="1" applyFill="1" applyBorder="1" applyAlignment="1" applyProtection="1">
      <alignment horizontal="center" vertical="center"/>
    </xf>
    <xf numFmtId="49" fontId="37" fillId="2" borderId="0" xfId="0" applyNumberFormat="1" applyFont="1" applyFill="1" applyAlignment="1">
      <alignment horizontal="left"/>
    </xf>
    <xf numFmtId="49" fontId="37" fillId="2" borderId="0" xfId="0" applyNumberFormat="1" applyFont="1" applyFill="1"/>
    <xf numFmtId="49" fontId="35" fillId="2" borderId="0" xfId="0" applyNumberFormat="1" applyFont="1" applyFill="1" applyAlignment="1" applyProtection="1">
      <alignment horizontal="left" vertical="center"/>
    </xf>
    <xf numFmtId="49" fontId="35" fillId="2" borderId="0" xfId="0" applyNumberFormat="1" applyFont="1" applyFill="1" applyAlignment="1" applyProtection="1">
      <alignment vertical="center"/>
    </xf>
    <xf numFmtId="49" fontId="35" fillId="2" borderId="0" xfId="0" applyNumberFormat="1" applyFont="1" applyFill="1" applyProtection="1"/>
    <xf numFmtId="49" fontId="35" fillId="2" borderId="0" xfId="0" applyNumberFormat="1" applyFont="1" applyFill="1" applyBorder="1" applyProtection="1"/>
    <xf numFmtId="4" fontId="35" fillId="2" borderId="8" xfId="0" applyNumberFormat="1" applyFont="1" applyFill="1" applyBorder="1" applyAlignment="1" applyProtection="1">
      <alignment vertical="center" wrapText="1"/>
      <protection locked="0"/>
    </xf>
    <xf numFmtId="4" fontId="35" fillId="0" borderId="8" xfId="0" applyNumberFormat="1" applyFont="1" applyFill="1" applyBorder="1" applyAlignment="1" applyProtection="1">
      <alignment horizontal="left" vertical="center" wrapText="1"/>
      <protection locked="0"/>
    </xf>
    <xf numFmtId="4" fontId="35" fillId="2" borderId="8" xfId="0" applyNumberFormat="1" applyFont="1" applyFill="1" applyBorder="1" applyAlignment="1" applyProtection="1">
      <alignment vertical="center"/>
      <protection locked="0"/>
    </xf>
    <xf numFmtId="4" fontId="37" fillId="2" borderId="8" xfId="0" applyNumberFormat="1" applyFont="1" applyFill="1" applyBorder="1" applyProtection="1">
      <protection locked="0"/>
    </xf>
    <xf numFmtId="4" fontId="35" fillId="0" borderId="8" xfId="0" applyNumberFormat="1" applyFont="1" applyFill="1" applyBorder="1" applyAlignment="1" applyProtection="1">
      <alignment vertical="center" wrapText="1"/>
      <protection locked="0"/>
    </xf>
    <xf numFmtId="49" fontId="35" fillId="0" borderId="8" xfId="0" applyNumberFormat="1" applyFont="1" applyFill="1" applyBorder="1" applyAlignment="1" applyProtection="1">
      <alignment vertical="center" wrapText="1"/>
      <protection locked="0"/>
    </xf>
    <xf numFmtId="0" fontId="15" fillId="2" borderId="0" xfId="0" applyFont="1" applyFill="1" applyAlignment="1">
      <alignment horizontal="left"/>
    </xf>
    <xf numFmtId="49" fontId="43" fillId="11" borderId="2" xfId="0" applyNumberFormat="1" applyFont="1" applyFill="1" applyBorder="1" applyAlignment="1">
      <alignment horizontal="center"/>
    </xf>
    <xf numFmtId="49" fontId="43" fillId="11" borderId="3" xfId="0" applyNumberFormat="1" applyFont="1" applyFill="1" applyBorder="1" applyAlignment="1">
      <alignment horizontal="center"/>
    </xf>
    <xf numFmtId="0" fontId="43" fillId="8" borderId="0" xfId="0" applyFont="1" applyFill="1" applyBorder="1" applyAlignment="1">
      <alignment horizontal="center" vertical="center"/>
    </xf>
    <xf numFmtId="0" fontId="43" fillId="8" borderId="0" xfId="0" applyFont="1" applyFill="1" applyBorder="1" applyAlignment="1">
      <alignment horizontal="center" vertical="center" wrapText="1"/>
    </xf>
    <xf numFmtId="0" fontId="34" fillId="8" borderId="0" xfId="0" applyFont="1" applyFill="1" applyBorder="1" applyAlignment="1">
      <alignment horizontal="center" vertical="center"/>
    </xf>
    <xf numFmtId="0" fontId="13" fillId="8" borderId="0" xfId="0" applyFont="1" applyFill="1" applyBorder="1"/>
    <xf numFmtId="0" fontId="47" fillId="8" borderId="8" xfId="0" applyFont="1" applyFill="1" applyBorder="1" applyAlignment="1" applyProtection="1">
      <alignment horizontal="center" vertical="center"/>
      <protection locked="0"/>
    </xf>
    <xf numFmtId="0" fontId="35" fillId="12" borderId="8" xfId="0" applyFont="1" applyFill="1" applyBorder="1" applyAlignment="1" applyProtection="1">
      <alignment vertical="top" wrapText="1"/>
    </xf>
    <xf numFmtId="0" fontId="35" fillId="12" borderId="10" xfId="0" applyFont="1" applyFill="1" applyBorder="1" applyAlignment="1" applyProtection="1">
      <alignment vertical="top" wrapText="1"/>
    </xf>
    <xf numFmtId="0" fontId="35" fillId="12" borderId="9" xfId="0" applyFont="1" applyFill="1" applyBorder="1" applyAlignment="1" applyProtection="1">
      <alignment vertical="top" wrapText="1"/>
    </xf>
    <xf numFmtId="0" fontId="34" fillId="12" borderId="8" xfId="0" applyFont="1" applyFill="1" applyBorder="1" applyAlignment="1" applyProtection="1">
      <alignment horizontal="left" vertical="center" wrapText="1"/>
    </xf>
    <xf numFmtId="0" fontId="35" fillId="12" borderId="8" xfId="0" applyFont="1" applyFill="1" applyBorder="1" applyAlignment="1" applyProtection="1">
      <alignment vertical="center" wrapText="1"/>
    </xf>
    <xf numFmtId="0" fontId="35" fillId="12" borderId="9" xfId="0" applyFont="1" applyFill="1" applyBorder="1" applyAlignment="1" applyProtection="1">
      <alignment horizontal="left" vertical="center"/>
    </xf>
    <xf numFmtId="0" fontId="35" fillId="12" borderId="8" xfId="0" applyFont="1" applyFill="1" applyBorder="1" applyAlignment="1" applyProtection="1">
      <alignment horizontal="left" vertical="center"/>
    </xf>
    <xf numFmtId="0" fontId="37" fillId="12" borderId="8" xfId="0" applyFont="1" applyFill="1" applyBorder="1" applyProtection="1"/>
    <xf numFmtId="0" fontId="34" fillId="11" borderId="22" xfId="0" applyFont="1" applyFill="1" applyBorder="1" applyAlignment="1" applyProtection="1">
      <alignment horizontal="center" vertical="center"/>
    </xf>
    <xf numFmtId="0" fontId="34" fillId="11" borderId="11" xfId="0" applyFont="1" applyFill="1" applyBorder="1" applyAlignment="1" applyProtection="1">
      <alignment horizontal="center" vertical="center"/>
    </xf>
    <xf numFmtId="0" fontId="34" fillId="11" borderId="23" xfId="0" applyFont="1" applyFill="1" applyBorder="1" applyAlignment="1" applyProtection="1">
      <alignment horizontal="center" vertical="center"/>
    </xf>
    <xf numFmtId="0" fontId="34" fillId="11" borderId="11" xfId="0" applyFont="1" applyFill="1" applyBorder="1" applyAlignment="1" applyProtection="1">
      <alignment horizontal="left" vertical="center" wrapText="1"/>
    </xf>
    <xf numFmtId="0" fontId="34" fillId="11" borderId="11" xfId="0" applyFont="1" applyFill="1" applyBorder="1" applyAlignment="1" applyProtection="1">
      <alignment vertical="center" wrapText="1"/>
    </xf>
    <xf numFmtId="165" fontId="35" fillId="4" borderId="9" xfId="0" applyNumberFormat="1" applyFont="1" applyFill="1" applyBorder="1" applyAlignment="1" applyProtection="1">
      <alignment horizontal="center" vertical="center"/>
      <protection locked="0"/>
    </xf>
    <xf numFmtId="0" fontId="37" fillId="12" borderId="10" xfId="0" applyFont="1" applyFill="1" applyBorder="1" applyProtection="1"/>
    <xf numFmtId="0" fontId="35" fillId="4" borderId="10" xfId="0" applyFont="1" applyFill="1" applyBorder="1" applyAlignment="1" applyProtection="1">
      <alignment horizontal="center" vertical="center"/>
    </xf>
    <xf numFmtId="0" fontId="34" fillId="3" borderId="28" xfId="0" applyFont="1" applyFill="1" applyBorder="1" applyAlignment="1" applyProtection="1">
      <alignment horizontal="left" vertical="center"/>
    </xf>
    <xf numFmtId="0" fontId="34" fillId="3" borderId="29" xfId="0" applyFont="1" applyFill="1" applyBorder="1" applyAlignment="1" applyProtection="1">
      <alignment horizontal="left" vertical="center"/>
    </xf>
    <xf numFmtId="0" fontId="35" fillId="12" borderId="10" xfId="0" applyFont="1" applyFill="1" applyBorder="1" applyAlignment="1" applyProtection="1">
      <alignment horizontal="left" vertical="center"/>
    </xf>
    <xf numFmtId="0" fontId="35" fillId="4" borderId="10" xfId="0" applyFont="1" applyFill="1" applyBorder="1" applyAlignment="1" applyProtection="1">
      <alignment horizontal="center" vertical="center"/>
      <protection locked="0"/>
    </xf>
    <xf numFmtId="0" fontId="34" fillId="11" borderId="28" xfId="0" applyFont="1" applyFill="1" applyBorder="1" applyAlignment="1" applyProtection="1">
      <alignment horizontal="center" vertical="center" wrapText="1"/>
    </xf>
    <xf numFmtId="0" fontId="34" fillId="11" borderId="28" xfId="0" applyFont="1" applyFill="1" applyBorder="1" applyAlignment="1" applyProtection="1">
      <alignment horizontal="left" vertical="center" wrapText="1"/>
    </xf>
    <xf numFmtId="0" fontId="34" fillId="11" borderId="20" xfId="0" applyFont="1" applyFill="1" applyBorder="1" applyAlignment="1" applyProtection="1">
      <alignment horizontal="left" vertical="center" wrapText="1"/>
    </xf>
    <xf numFmtId="0" fontId="34" fillId="11" borderId="28" xfId="0" applyFont="1" applyFill="1" applyBorder="1" applyAlignment="1" applyProtection="1">
      <alignment vertical="top" wrapText="1"/>
    </xf>
    <xf numFmtId="0" fontId="34" fillId="11" borderId="29" xfId="0" applyFont="1" applyFill="1" applyBorder="1" applyAlignment="1" applyProtection="1">
      <alignment vertical="top" wrapText="1"/>
    </xf>
    <xf numFmtId="0" fontId="34" fillId="11" borderId="28" xfId="0" applyFont="1" applyFill="1" applyBorder="1" applyAlignment="1" applyProtection="1">
      <alignment horizontal="left" vertical="center"/>
    </xf>
    <xf numFmtId="0" fontId="34" fillId="11" borderId="29" xfId="0" applyFont="1" applyFill="1" applyBorder="1" applyAlignment="1" applyProtection="1">
      <alignment horizontal="left" vertical="center"/>
    </xf>
    <xf numFmtId="0" fontId="15" fillId="8" borderId="13" xfId="0" applyFont="1" applyFill="1" applyBorder="1"/>
    <xf numFmtId="0" fontId="18" fillId="8" borderId="0" xfId="0" applyFont="1" applyFill="1" applyBorder="1" applyAlignment="1" applyProtection="1">
      <alignment vertical="center"/>
    </xf>
    <xf numFmtId="0" fontId="15" fillId="8" borderId="0" xfId="0" applyFont="1" applyFill="1" applyBorder="1"/>
    <xf numFmtId="0" fontId="13" fillId="8" borderId="6" xfId="0" applyFont="1" applyFill="1" applyBorder="1" applyAlignment="1" applyProtection="1">
      <alignment vertical="center"/>
    </xf>
    <xf numFmtId="0" fontId="13" fillId="8" borderId="14" xfId="0" applyFont="1" applyFill="1" applyBorder="1" applyAlignment="1" applyProtection="1">
      <alignment vertical="center"/>
    </xf>
    <xf numFmtId="0" fontId="15" fillId="8" borderId="14" xfId="0" applyFont="1" applyFill="1" applyBorder="1"/>
    <xf numFmtId="0" fontId="15" fillId="8" borderId="15" xfId="0" applyFont="1" applyFill="1" applyBorder="1"/>
    <xf numFmtId="0" fontId="50" fillId="2" borderId="0" xfId="0" applyFont="1" applyFill="1" applyProtection="1"/>
    <xf numFmtId="0" fontId="25" fillId="8" borderId="0" xfId="0" applyFont="1" applyFill="1" applyBorder="1" applyAlignment="1" applyProtection="1">
      <alignment horizontal="center" vertical="center" wrapText="1"/>
    </xf>
    <xf numFmtId="0" fontId="50" fillId="8" borderId="0" xfId="0" applyFont="1" applyFill="1" applyBorder="1" applyProtection="1"/>
    <xf numFmtId="0" fontId="35" fillId="11" borderId="8" xfId="0" applyFont="1" applyFill="1" applyBorder="1" applyAlignment="1" applyProtection="1">
      <alignment horizontal="left" vertical="center"/>
    </xf>
    <xf numFmtId="0" fontId="50" fillId="2" borderId="0" xfId="0" applyNumberFormat="1" applyFont="1" applyFill="1" applyBorder="1" applyAlignment="1" applyProtection="1">
      <alignment vertical="center"/>
    </xf>
    <xf numFmtId="0" fontId="37" fillId="2" borderId="0" xfId="0" applyFont="1" applyFill="1" applyProtection="1"/>
    <xf numFmtId="0" fontId="37" fillId="2" borderId="0" xfId="0" applyFont="1" applyFill="1" applyAlignment="1" applyProtection="1">
      <alignment vertical="center"/>
    </xf>
    <xf numFmtId="0" fontId="2" fillId="2" borderId="0" xfId="0" applyNumberFormat="1" applyFont="1" applyFill="1" applyBorder="1" applyAlignment="1" applyProtection="1">
      <alignment vertical="top" wrapText="1"/>
    </xf>
    <xf numFmtId="3" fontId="2" fillId="2" borderId="0" xfId="0" applyNumberFormat="1" applyFont="1" applyFill="1" applyBorder="1" applyAlignment="1" applyProtection="1">
      <alignment vertical="top" wrapText="1"/>
    </xf>
    <xf numFmtId="0" fontId="12" fillId="8" borderId="0" xfId="0" applyFont="1" applyFill="1" applyBorder="1" applyAlignment="1" applyProtection="1">
      <alignment horizontal="left" vertical="top" wrapText="1"/>
    </xf>
    <xf numFmtId="0" fontId="10" fillId="8" borderId="0" xfId="0" applyFont="1" applyFill="1" applyBorder="1" applyProtection="1"/>
    <xf numFmtId="0" fontId="9" fillId="8" borderId="0" xfId="0" applyFont="1" applyFill="1" applyBorder="1" applyAlignment="1" applyProtection="1">
      <alignment vertical="center"/>
    </xf>
    <xf numFmtId="0" fontId="34" fillId="2" borderId="0" xfId="0" applyFont="1" applyFill="1" applyBorder="1" applyAlignment="1" applyProtection="1">
      <alignment horizontal="center" vertical="top" wrapText="1"/>
    </xf>
    <xf numFmtId="0" fontId="34" fillId="11" borderId="8" xfId="0" applyFont="1" applyFill="1" applyBorder="1" applyAlignment="1" applyProtection="1">
      <alignment horizontal="center" vertical="center"/>
    </xf>
    <xf numFmtId="0" fontId="41" fillId="2" borderId="7" xfId="0" applyFont="1" applyFill="1" applyBorder="1" applyAlignment="1" applyProtection="1">
      <alignment horizontal="left" vertical="center" wrapText="1"/>
    </xf>
    <xf numFmtId="0" fontId="40" fillId="2" borderId="7" xfId="0" applyNumberFormat="1" applyFont="1" applyFill="1" applyBorder="1" applyAlignment="1" applyProtection="1">
      <alignment horizontal="center" vertical="center" wrapText="1"/>
    </xf>
    <xf numFmtId="165" fontId="40" fillId="2" borderId="7" xfId="0" applyNumberFormat="1" applyFont="1" applyFill="1" applyBorder="1" applyAlignment="1" applyProtection="1">
      <alignment horizontal="center" vertical="center" wrapText="1"/>
    </xf>
    <xf numFmtId="0" fontId="40" fillId="2" borderId="7" xfId="0" applyFont="1" applyFill="1" applyBorder="1" applyAlignment="1" applyProtection="1">
      <alignment horizontal="center" vertical="center"/>
    </xf>
    <xf numFmtId="0" fontId="35" fillId="11" borderId="8" xfId="0" applyFont="1" applyFill="1" applyBorder="1" applyAlignment="1" applyProtection="1">
      <alignment horizontal="left" vertical="center" wrapText="1"/>
    </xf>
    <xf numFmtId="0" fontId="35" fillId="11" borderId="8" xfId="0" applyFont="1" applyFill="1" applyBorder="1" applyAlignment="1" applyProtection="1">
      <alignment vertical="top" wrapText="1"/>
    </xf>
    <xf numFmtId="0" fontId="35" fillId="11" borderId="10" xfId="0" applyFont="1" applyFill="1" applyBorder="1" applyAlignment="1" applyProtection="1">
      <alignment vertical="top" wrapText="1"/>
    </xf>
    <xf numFmtId="3" fontId="35" fillId="4" borderId="10" xfId="0" applyNumberFormat="1" applyFont="1" applyFill="1" applyBorder="1" applyAlignment="1" applyProtection="1">
      <alignment horizontal="center" vertical="center"/>
    </xf>
    <xf numFmtId="167" fontId="35" fillId="8" borderId="10" xfId="0" applyNumberFormat="1" applyFont="1" applyFill="1" applyBorder="1" applyAlignment="1" applyProtection="1">
      <alignment horizontal="center" vertical="center"/>
      <protection locked="0"/>
    </xf>
    <xf numFmtId="0" fontId="35" fillId="2" borderId="4" xfId="0" applyFont="1" applyFill="1" applyBorder="1" applyAlignment="1" applyProtection="1">
      <alignment horizontal="left" vertical="center"/>
    </xf>
    <xf numFmtId="3" fontId="35" fillId="2" borderId="4" xfId="0" applyNumberFormat="1" applyFont="1" applyFill="1" applyBorder="1" applyAlignment="1" applyProtection="1">
      <alignment horizontal="center" vertical="center"/>
    </xf>
    <xf numFmtId="167" fontId="35" fillId="2" borderId="4" xfId="0" applyNumberFormat="1" applyFont="1" applyFill="1" applyBorder="1" applyAlignment="1" applyProtection="1">
      <alignment horizontal="center" vertical="center"/>
    </xf>
    <xf numFmtId="0" fontId="37" fillId="4" borderId="3" xfId="0" applyNumberFormat="1" applyFont="1" applyFill="1" applyBorder="1" applyAlignment="1" applyProtection="1">
      <alignment vertical="center"/>
    </xf>
    <xf numFmtId="0" fontId="37" fillId="2" borderId="0" xfId="0" applyFont="1" applyFill="1" applyBorder="1" applyProtection="1"/>
    <xf numFmtId="0" fontId="35" fillId="2" borderId="0" xfId="0" applyFont="1" applyFill="1" applyProtection="1"/>
    <xf numFmtId="0" fontId="35" fillId="2" borderId="0" xfId="0" applyFont="1" applyFill="1" applyBorder="1" applyProtection="1"/>
    <xf numFmtId="0" fontId="36" fillId="2" borderId="0" xfId="0" applyFont="1" applyFill="1" applyBorder="1" applyAlignment="1" applyProtection="1">
      <alignment horizontal="left" vertical="center" wrapText="1"/>
    </xf>
    <xf numFmtId="0" fontId="35" fillId="2" borderId="0" xfId="0" applyFont="1" applyFill="1" applyAlignment="1" applyProtection="1">
      <alignment vertical="center"/>
    </xf>
    <xf numFmtId="0" fontId="35" fillId="2" borderId="0" xfId="0" applyFont="1" applyFill="1" applyBorder="1" applyAlignment="1" applyProtection="1">
      <alignment horizontal="center"/>
    </xf>
    <xf numFmtId="0" fontId="37" fillId="2" borderId="0" xfId="0" applyFont="1" applyFill="1" applyBorder="1" applyAlignment="1" applyProtection="1"/>
    <xf numFmtId="0" fontId="37" fillId="2" borderId="0" xfId="0" applyFont="1" applyFill="1" applyBorder="1" applyAlignment="1" applyProtection="1">
      <alignment horizontal="center"/>
    </xf>
    <xf numFmtId="0" fontId="34" fillId="8" borderId="0" xfId="0" applyFont="1" applyFill="1" applyBorder="1" applyAlignment="1" applyProtection="1">
      <alignment horizontal="left" vertical="center" wrapText="1"/>
    </xf>
    <xf numFmtId="0" fontId="34" fillId="8" borderId="0" xfId="0" applyFont="1" applyFill="1" applyBorder="1" applyAlignment="1" applyProtection="1">
      <alignment horizontal="center" vertical="center" wrapText="1"/>
    </xf>
    <xf numFmtId="0" fontId="35" fillId="8" borderId="0" xfId="0" applyFont="1" applyFill="1" applyBorder="1" applyAlignment="1" applyProtection="1">
      <alignment horizontal="left" vertical="center"/>
    </xf>
    <xf numFmtId="0" fontId="13" fillId="8" borderId="0" xfId="0" applyFont="1" applyFill="1" applyBorder="1" applyAlignment="1" applyProtection="1">
      <alignment horizontal="left" vertical="center"/>
    </xf>
    <xf numFmtId="0" fontId="35" fillId="4" borderId="12" xfId="0" applyFont="1" applyFill="1" applyBorder="1" applyAlignment="1" applyProtection="1">
      <alignment horizontal="center" vertical="center" wrapText="1"/>
    </xf>
    <xf numFmtId="0" fontId="34" fillId="11" borderId="6" xfId="0" applyFont="1" applyFill="1" applyBorder="1" applyAlignment="1" applyProtection="1">
      <alignment horizontal="center" vertical="center"/>
    </xf>
    <xf numFmtId="3" fontId="35" fillId="10" borderId="34" xfId="0" applyNumberFormat="1" applyFont="1" applyFill="1" applyBorder="1" applyAlignment="1" applyProtection="1">
      <alignment horizontal="right" vertical="center"/>
    </xf>
    <xf numFmtId="3" fontId="35" fillId="10" borderId="11" xfId="0" applyNumberFormat="1" applyFont="1" applyFill="1" applyBorder="1" applyAlignment="1" applyProtection="1">
      <alignment horizontal="right" vertical="center"/>
    </xf>
    <xf numFmtId="0" fontId="37" fillId="8" borderId="2" xfId="0" applyFont="1" applyFill="1" applyBorder="1" applyProtection="1">
      <protection locked="0"/>
    </xf>
    <xf numFmtId="0" fontId="37" fillId="8" borderId="3" xfId="0" applyFont="1" applyFill="1" applyBorder="1" applyProtection="1">
      <protection locked="0"/>
    </xf>
    <xf numFmtId="0" fontId="34" fillId="8" borderId="0" xfId="0" applyFont="1" applyFill="1" applyBorder="1" applyAlignment="1" applyProtection="1">
      <alignment horizontal="center" vertical="top" wrapText="1"/>
    </xf>
    <xf numFmtId="0" fontId="34" fillId="8" borderId="0" xfId="0" applyFont="1" applyFill="1" applyBorder="1" applyAlignment="1" applyProtection="1">
      <alignment horizontal="left" vertical="top" wrapText="1"/>
    </xf>
    <xf numFmtId="0" fontId="16" fillId="8" borderId="0" xfId="0" applyFont="1" applyFill="1" applyBorder="1" applyProtection="1"/>
    <xf numFmtId="0" fontId="34" fillId="4" borderId="2" xfId="0" applyFont="1" applyFill="1" applyBorder="1" applyAlignment="1" applyProtection="1">
      <alignment vertical="top" wrapText="1"/>
    </xf>
    <xf numFmtId="0" fontId="31" fillId="8" borderId="0" xfId="0" applyFont="1" applyFill="1" applyBorder="1" applyAlignment="1" applyProtection="1">
      <alignment horizontal="center" vertical="center" wrapText="1"/>
    </xf>
    <xf numFmtId="0" fontId="10" fillId="8" borderId="0" xfId="0" applyFont="1" applyFill="1" applyBorder="1"/>
    <xf numFmtId="0" fontId="37" fillId="2" borderId="0" xfId="0" applyFont="1" applyFill="1"/>
    <xf numFmtId="0" fontId="37" fillId="8" borderId="0" xfId="0" applyFont="1" applyFill="1" applyBorder="1"/>
    <xf numFmtId="0" fontId="34" fillId="2" borderId="4" xfId="0" applyFont="1" applyFill="1" applyBorder="1" applyAlignment="1" applyProtection="1">
      <alignment horizontal="left" vertical="center" wrapText="1"/>
      <protection locked="0"/>
    </xf>
    <xf numFmtId="0" fontId="34" fillId="2" borderId="2" xfId="0" applyFont="1" applyFill="1" applyBorder="1" applyAlignment="1" applyProtection="1">
      <alignment horizontal="left" vertical="center" wrapText="1"/>
      <protection locked="0"/>
    </xf>
    <xf numFmtId="0" fontId="34" fillId="11" borderId="5" xfId="0" applyFont="1" applyFill="1" applyBorder="1" applyAlignment="1">
      <alignment horizontal="center" vertical="center"/>
    </xf>
    <xf numFmtId="0" fontId="34" fillId="11" borderId="10" xfId="0" applyFont="1" applyFill="1" applyBorder="1" applyAlignment="1">
      <alignment horizontal="center" vertical="center" wrapText="1"/>
    </xf>
    <xf numFmtId="0" fontId="37" fillId="0" borderId="0" xfId="0" applyFont="1" applyFill="1"/>
    <xf numFmtId="0" fontId="35" fillId="2" borderId="9" xfId="0" applyFont="1" applyFill="1" applyBorder="1" applyAlignment="1" applyProtection="1">
      <alignment vertical="center" wrapText="1"/>
      <protection locked="0"/>
    </xf>
    <xf numFmtId="0" fontId="35" fillId="2" borderId="24" xfId="0" applyFont="1" applyFill="1" applyBorder="1" applyAlignment="1" applyProtection="1">
      <alignment horizontal="center" vertical="center" wrapText="1"/>
      <protection locked="0"/>
    </xf>
    <xf numFmtId="167" fontId="35" fillId="2" borderId="15" xfId="0" applyNumberFormat="1" applyFont="1" applyFill="1" applyBorder="1" applyAlignment="1" applyProtection="1">
      <alignment horizontal="center" vertical="center"/>
      <protection locked="0"/>
    </xf>
    <xf numFmtId="4" fontId="35" fillId="2" borderId="9" xfId="0" applyNumberFormat="1" applyFont="1" applyFill="1" applyBorder="1" applyAlignment="1" applyProtection="1">
      <alignment horizontal="center" vertical="center"/>
      <protection locked="0"/>
    </xf>
    <xf numFmtId="167" fontId="35" fillId="2" borderId="9" xfId="0" applyNumberFormat="1" applyFont="1" applyFill="1" applyBorder="1" applyAlignment="1" applyProtection="1">
      <alignment horizontal="center" vertical="center"/>
      <protection locked="0"/>
    </xf>
    <xf numFmtId="0" fontId="35" fillId="2" borderId="8" xfId="0" applyFont="1" applyFill="1" applyBorder="1" applyAlignment="1" applyProtection="1">
      <alignment vertical="center" wrapText="1"/>
      <protection locked="0"/>
    </xf>
    <xf numFmtId="0" fontId="35" fillId="2" borderId="16" xfId="0" applyFont="1" applyFill="1" applyBorder="1" applyAlignment="1" applyProtection="1">
      <alignment horizontal="center" vertical="center" wrapText="1"/>
      <protection locked="0"/>
    </xf>
    <xf numFmtId="167" fontId="35" fillId="2" borderId="3" xfId="0" applyNumberFormat="1" applyFont="1" applyFill="1" applyBorder="1" applyAlignment="1" applyProtection="1">
      <alignment horizontal="center" vertical="center"/>
      <protection locked="0"/>
    </xf>
    <xf numFmtId="4" fontId="35" fillId="2" borderId="8" xfId="0" applyNumberFormat="1" applyFont="1" applyFill="1" applyBorder="1" applyAlignment="1" applyProtection="1">
      <alignment horizontal="center" vertical="center"/>
      <protection locked="0"/>
    </xf>
    <xf numFmtId="167" fontId="35" fillId="2" borderId="8" xfId="0" applyNumberFormat="1" applyFont="1" applyFill="1" applyBorder="1" applyAlignment="1" applyProtection="1">
      <alignment horizontal="center" vertical="center"/>
      <protection locked="0"/>
    </xf>
    <xf numFmtId="0" fontId="35" fillId="2" borderId="1" xfId="0" applyFont="1" applyFill="1" applyBorder="1" applyAlignment="1" applyProtection="1">
      <alignment vertical="center" wrapText="1"/>
      <protection locked="0"/>
    </xf>
    <xf numFmtId="0" fontId="35" fillId="2" borderId="12" xfId="0" applyFont="1" applyFill="1" applyBorder="1" applyAlignment="1" applyProtection="1">
      <alignment vertical="center" wrapText="1"/>
      <protection locked="0"/>
    </xf>
    <xf numFmtId="0" fontId="35" fillId="2" borderId="17" xfId="0" applyFont="1" applyFill="1" applyBorder="1" applyAlignment="1" applyProtection="1">
      <alignment horizontal="center" vertical="center" wrapText="1"/>
      <protection locked="0"/>
    </xf>
    <xf numFmtId="167" fontId="35" fillId="2" borderId="5" xfId="0" applyNumberFormat="1" applyFont="1" applyFill="1" applyBorder="1" applyAlignment="1" applyProtection="1">
      <alignment horizontal="center" vertical="center"/>
      <protection locked="0"/>
    </xf>
    <xf numFmtId="4" fontId="35" fillId="2" borderId="10" xfId="0" applyNumberFormat="1" applyFont="1" applyFill="1" applyBorder="1" applyAlignment="1" applyProtection="1">
      <alignment horizontal="center" vertical="center"/>
      <protection locked="0"/>
    </xf>
    <xf numFmtId="167" fontId="35" fillId="2" borderId="10" xfId="0" applyNumberFormat="1" applyFont="1" applyFill="1" applyBorder="1" applyAlignment="1" applyProtection="1">
      <alignment horizontal="center" vertical="center"/>
      <protection locked="0"/>
    </xf>
    <xf numFmtId="0" fontId="37" fillId="2" borderId="0" xfId="0" applyFont="1" applyFill="1" applyAlignment="1">
      <alignment vertical="center"/>
    </xf>
    <xf numFmtId="2" fontId="34" fillId="2" borderId="16" xfId="0" applyNumberFormat="1" applyFont="1" applyFill="1" applyBorder="1" applyAlignment="1">
      <alignment horizontal="center" vertical="center" wrapText="1"/>
    </xf>
    <xf numFmtId="4" fontId="35" fillId="3" borderId="8" xfId="0" applyNumberFormat="1" applyFont="1" applyFill="1" applyBorder="1" applyAlignment="1">
      <alignment horizontal="center" vertical="center" wrapText="1"/>
    </xf>
    <xf numFmtId="0" fontId="15" fillId="8" borderId="0" xfId="0" applyFont="1" applyFill="1" applyBorder="1" applyProtection="1"/>
    <xf numFmtId="0" fontId="37" fillId="8" borderId="0" xfId="0" applyFont="1" applyFill="1" applyBorder="1" applyProtection="1"/>
    <xf numFmtId="0" fontId="25" fillId="8" borderId="0" xfId="0" applyFont="1" applyFill="1" applyBorder="1" applyAlignment="1" applyProtection="1">
      <alignment horizontal="center" vertical="center"/>
    </xf>
    <xf numFmtId="0" fontId="35" fillId="3" borderId="1" xfId="0" applyFont="1" applyFill="1" applyBorder="1" applyAlignment="1" applyProtection="1">
      <alignment horizontal="left" vertical="center"/>
      <protection locked="0"/>
    </xf>
    <xf numFmtId="0" fontId="35" fillId="3" borderId="3" xfId="0" applyFont="1" applyFill="1" applyBorder="1" applyAlignment="1" applyProtection="1">
      <alignment horizontal="left" vertical="center"/>
      <protection locked="0"/>
    </xf>
    <xf numFmtId="49" fontId="45" fillId="4" borderId="1" xfId="0" applyNumberFormat="1" applyFont="1" applyFill="1" applyBorder="1" applyAlignment="1" applyProtection="1">
      <alignment horizontal="left" vertical="center"/>
    </xf>
    <xf numFmtId="49" fontId="35" fillId="4" borderId="2" xfId="0" applyNumberFormat="1" applyFont="1" applyFill="1" applyBorder="1" applyAlignment="1" applyProtection="1">
      <alignment horizontal="left" vertical="center"/>
    </xf>
    <xf numFmtId="0" fontId="37" fillId="4" borderId="2" xfId="0" applyFont="1" applyFill="1" applyBorder="1" applyProtection="1"/>
    <xf numFmtId="0" fontId="52" fillId="4" borderId="2" xfId="1" applyFont="1" applyFill="1" applyBorder="1" applyAlignment="1" applyProtection="1">
      <alignment horizontal="center" vertical="center" wrapText="1"/>
    </xf>
    <xf numFmtId="0" fontId="35" fillId="4" borderId="2" xfId="0" applyFont="1" applyFill="1" applyBorder="1" applyAlignment="1" applyProtection="1">
      <alignment vertical="center"/>
    </xf>
    <xf numFmtId="0" fontId="37" fillId="4" borderId="2" xfId="0" applyFont="1" applyFill="1" applyBorder="1" applyAlignment="1" applyProtection="1">
      <alignment vertical="center"/>
    </xf>
    <xf numFmtId="0" fontId="37" fillId="4" borderId="3" xfId="0" applyFont="1" applyFill="1" applyBorder="1" applyProtection="1"/>
    <xf numFmtId="0" fontId="35" fillId="3" borderId="8" xfId="0" applyFont="1" applyFill="1" applyBorder="1" applyAlignment="1" applyProtection="1">
      <alignment horizontal="left" vertical="center"/>
      <protection locked="0"/>
    </xf>
    <xf numFmtId="0" fontId="40" fillId="2" borderId="0" xfId="0" applyFont="1" applyFill="1" applyBorder="1" applyAlignment="1" applyProtection="1">
      <alignment vertical="center"/>
    </xf>
    <xf numFmtId="3" fontId="35" fillId="2" borderId="0" xfId="0" applyNumberFormat="1" applyFont="1" applyFill="1" applyBorder="1" applyAlignment="1" applyProtection="1">
      <alignment horizontal="center" vertical="center"/>
    </xf>
    <xf numFmtId="0" fontId="34" fillId="2" borderId="0" xfId="0" applyFont="1" applyFill="1" applyBorder="1" applyAlignment="1" applyProtection="1">
      <alignment horizontal="left" vertical="center" wrapText="1"/>
    </xf>
    <xf numFmtId="3" fontId="34" fillId="2" borderId="0" xfId="0" applyNumberFormat="1" applyFont="1" applyFill="1" applyBorder="1" applyAlignment="1" applyProtection="1">
      <alignment vertical="center" wrapText="1"/>
    </xf>
    <xf numFmtId="3" fontId="35" fillId="4" borderId="8" xfId="0" applyNumberFormat="1" applyFont="1" applyFill="1" applyBorder="1" applyAlignment="1" applyProtection="1">
      <alignment horizontal="center" vertical="center"/>
      <protection locked="0"/>
    </xf>
    <xf numFmtId="170" fontId="35" fillId="2" borderId="9" xfId="0" applyNumberFormat="1" applyFont="1" applyFill="1" applyBorder="1" applyAlignment="1" applyProtection="1">
      <alignment horizontal="center" vertical="center"/>
      <protection locked="0"/>
    </xf>
    <xf numFmtId="3" fontId="35" fillId="4" borderId="10" xfId="0" applyNumberFormat="1" applyFont="1" applyFill="1" applyBorder="1" applyAlignment="1" applyProtection="1">
      <alignment horizontal="center" vertical="center"/>
      <protection locked="0"/>
    </xf>
    <xf numFmtId="170" fontId="35" fillId="2" borderId="18" xfId="0" applyNumberFormat="1" applyFont="1" applyFill="1" applyBorder="1" applyAlignment="1" applyProtection="1">
      <alignment horizontal="center" vertical="center"/>
      <protection locked="0"/>
    </xf>
    <xf numFmtId="170" fontId="35" fillId="2" borderId="19" xfId="0" applyNumberFormat="1" applyFont="1" applyFill="1" applyBorder="1" applyAlignment="1" applyProtection="1">
      <alignment horizontal="center" vertical="center"/>
      <protection locked="0"/>
    </xf>
    <xf numFmtId="3" fontId="35" fillId="11" borderId="9" xfId="0" applyNumberFormat="1" applyFont="1" applyFill="1" applyBorder="1" applyAlignment="1" applyProtection="1">
      <alignment horizontal="center" vertical="center"/>
      <protection locked="0"/>
    </xf>
    <xf numFmtId="170" fontId="35" fillId="10" borderId="9" xfId="0" applyNumberFormat="1" applyFont="1" applyFill="1" applyBorder="1" applyAlignment="1" applyProtection="1">
      <alignment horizontal="center" vertical="center"/>
    </xf>
    <xf numFmtId="170" fontId="35" fillId="10" borderId="18" xfId="0" applyNumberFormat="1" applyFont="1" applyFill="1" applyBorder="1" applyAlignment="1" applyProtection="1">
      <alignment horizontal="center" vertical="center"/>
    </xf>
    <xf numFmtId="170" fontId="35" fillId="10" borderId="19" xfId="0" applyNumberFormat="1" applyFont="1" applyFill="1" applyBorder="1" applyAlignment="1" applyProtection="1">
      <alignment horizontal="center" vertical="center"/>
    </xf>
    <xf numFmtId="170" fontId="35" fillId="10" borderId="15" xfId="0" applyNumberFormat="1" applyFont="1" applyFill="1" applyBorder="1" applyAlignment="1" applyProtection="1">
      <alignment horizontal="center" vertical="center"/>
    </xf>
    <xf numFmtId="170" fontId="37" fillId="10" borderId="8" xfId="0" applyNumberFormat="1" applyFont="1" applyFill="1" applyBorder="1" applyAlignment="1" applyProtection="1">
      <alignment horizontal="center" vertical="center"/>
    </xf>
    <xf numFmtId="170" fontId="37" fillId="10" borderId="19" xfId="0" applyNumberFormat="1" applyFont="1" applyFill="1" applyBorder="1" applyAlignment="1" applyProtection="1">
      <alignment horizontal="center" vertical="center"/>
    </xf>
    <xf numFmtId="0" fontId="20" fillId="8" borderId="0" xfId="0" applyFont="1" applyFill="1" applyBorder="1" applyAlignment="1" applyProtection="1"/>
    <xf numFmtId="0" fontId="37" fillId="4" borderId="2" xfId="0" applyNumberFormat="1" applyFont="1" applyFill="1" applyBorder="1" applyAlignment="1" applyProtection="1">
      <alignment vertical="center"/>
    </xf>
    <xf numFmtId="0" fontId="49" fillId="2" borderId="4" xfId="0" applyFont="1" applyFill="1" applyBorder="1" applyAlignment="1" applyProtection="1">
      <alignment horizontal="left" vertical="center"/>
    </xf>
    <xf numFmtId="0" fontId="35" fillId="2" borderId="14" xfId="0" applyFont="1" applyFill="1" applyBorder="1" applyAlignment="1" applyProtection="1">
      <alignment horizontal="left" vertical="center"/>
    </xf>
    <xf numFmtId="0" fontId="34" fillId="11" borderId="8" xfId="0" applyFont="1" applyFill="1" applyBorder="1" applyAlignment="1" applyProtection="1">
      <alignment horizontal="center" vertical="center" wrapText="1"/>
    </xf>
    <xf numFmtId="0" fontId="35" fillId="11" borderId="8" xfId="0" applyFont="1" applyFill="1" applyBorder="1" applyAlignment="1" applyProtection="1">
      <alignment horizontal="center" vertical="center" wrapText="1"/>
    </xf>
    <xf numFmtId="0" fontId="35" fillId="11" borderId="10" xfId="0" applyFont="1" applyFill="1" applyBorder="1" applyAlignment="1" applyProtection="1">
      <alignment horizontal="center" vertical="center" wrapText="1"/>
    </xf>
    <xf numFmtId="0" fontId="35" fillId="2" borderId="0" xfId="0" applyFont="1" applyFill="1" applyAlignment="1" applyProtection="1">
      <alignment vertical="top" wrapText="1"/>
    </xf>
    <xf numFmtId="0" fontId="43" fillId="8" borderId="0" xfId="0" applyFont="1" applyFill="1" applyBorder="1" applyAlignment="1" applyProtection="1">
      <alignment horizontal="center" vertical="center"/>
    </xf>
    <xf numFmtId="0" fontId="48" fillId="4" borderId="2" xfId="0" applyNumberFormat="1" applyFont="1" applyFill="1" applyBorder="1" applyAlignment="1" applyProtection="1">
      <alignment vertical="center"/>
    </xf>
    <xf numFmtId="0" fontId="48" fillId="4" borderId="3" xfId="0" applyNumberFormat="1" applyFont="1" applyFill="1" applyBorder="1" applyAlignment="1" applyProtection="1">
      <alignment vertical="center"/>
    </xf>
    <xf numFmtId="0" fontId="34" fillId="4" borderId="2" xfId="9" applyFont="1" applyFill="1" applyBorder="1" applyAlignment="1" applyProtection="1">
      <alignment horizontal="left" vertical="top" wrapText="1"/>
    </xf>
    <xf numFmtId="0" fontId="35" fillId="4" borderId="2" xfId="9" applyFont="1" applyFill="1" applyBorder="1" applyAlignment="1" applyProtection="1">
      <alignment horizontal="left" vertical="center" wrapText="1"/>
    </xf>
    <xf numFmtId="0" fontId="49" fillId="2" borderId="2" xfId="9" applyFont="1" applyFill="1" applyBorder="1" applyAlignment="1" applyProtection="1">
      <alignment horizontal="left" vertical="center"/>
    </xf>
    <xf numFmtId="49" fontId="35" fillId="2" borderId="0" xfId="0" applyNumberFormat="1" applyFont="1" applyFill="1" applyAlignment="1" applyProtection="1"/>
    <xf numFmtId="49" fontId="36" fillId="2" borderId="0" xfId="0" applyNumberFormat="1" applyFont="1" applyFill="1" applyProtection="1"/>
    <xf numFmtId="0" fontId="35" fillId="2" borderId="0" xfId="9" applyFont="1" applyFill="1" applyBorder="1" applyAlignment="1" applyProtection="1">
      <alignment horizontal="center" vertical="top" wrapText="1"/>
    </xf>
    <xf numFmtId="0" fontId="35" fillId="2" borderId="0" xfId="9" applyFont="1" applyFill="1" applyBorder="1" applyAlignment="1" applyProtection="1">
      <alignment vertical="top" wrapText="1"/>
    </xf>
    <xf numFmtId="0" fontId="35" fillId="2" borderId="0" xfId="9" applyFont="1" applyFill="1" applyBorder="1" applyAlignment="1" applyProtection="1">
      <alignment vertical="center" wrapText="1"/>
    </xf>
    <xf numFmtId="49" fontId="35" fillId="2" borderId="0" xfId="0" applyNumberFormat="1" applyFont="1" applyFill="1" applyBorder="1" applyAlignment="1" applyProtection="1">
      <alignment wrapText="1"/>
    </xf>
    <xf numFmtId="0" fontId="35" fillId="2" borderId="0" xfId="9" applyFont="1" applyFill="1" applyAlignment="1" applyProtection="1">
      <alignment vertical="top" wrapText="1"/>
    </xf>
    <xf numFmtId="49" fontId="35" fillId="8" borderId="0" xfId="0" applyNumberFormat="1" applyFont="1" applyFill="1" applyProtection="1"/>
    <xf numFmtId="49" fontId="35" fillId="8" borderId="0" xfId="0" applyNumberFormat="1" applyFont="1" applyFill="1" applyAlignment="1" applyProtection="1">
      <alignment vertical="center"/>
    </xf>
    <xf numFmtId="0" fontId="35" fillId="11" borderId="1" xfId="9" applyFont="1" applyFill="1" applyBorder="1" applyAlignment="1" applyProtection="1">
      <alignment horizontal="center" vertical="center" wrapText="1"/>
    </xf>
    <xf numFmtId="4" fontId="35" fillId="11" borderId="8" xfId="0" applyNumberFormat="1" applyFont="1" applyFill="1" applyBorder="1" applyAlignment="1" applyProtection="1">
      <alignment horizontal="center" vertical="center" wrapText="1"/>
    </xf>
    <xf numFmtId="3" fontId="34" fillId="11" borderId="8" xfId="9" applyNumberFormat="1" applyFont="1" applyFill="1" applyBorder="1" applyAlignment="1" applyProtection="1">
      <alignment horizontal="center" vertical="center" wrapText="1"/>
    </xf>
    <xf numFmtId="0" fontId="49" fillId="2" borderId="4" xfId="9" applyFont="1" applyFill="1" applyBorder="1" applyAlignment="1" applyProtection="1">
      <alignment horizontal="left" vertical="center" wrapText="1"/>
    </xf>
    <xf numFmtId="0" fontId="49" fillId="2" borderId="4" xfId="9" applyFont="1" applyFill="1" applyBorder="1" applyAlignment="1" applyProtection="1">
      <alignment horizontal="left" vertical="center"/>
    </xf>
    <xf numFmtId="4" fontId="35" fillId="11" borderId="14" xfId="0" applyNumberFormat="1" applyFont="1" applyFill="1" applyBorder="1" applyAlignment="1" applyProtection="1">
      <alignment horizontal="center" vertical="center" wrapText="1"/>
    </xf>
    <xf numFmtId="0" fontId="35" fillId="11" borderId="6" xfId="9" applyFont="1" applyFill="1" applyBorder="1" applyAlignment="1" applyProtection="1">
      <alignment horizontal="center" vertical="center" wrapText="1"/>
    </xf>
    <xf numFmtId="49" fontId="35" fillId="8" borderId="0" xfId="0" applyNumberFormat="1" applyFont="1" applyFill="1" applyBorder="1" applyProtection="1"/>
    <xf numFmtId="0" fontId="34" fillId="8" borderId="0" xfId="0" applyFont="1" applyFill="1" applyBorder="1" applyAlignment="1" applyProtection="1">
      <alignment horizontal="center" vertical="center"/>
    </xf>
    <xf numFmtId="0" fontId="48" fillId="4" borderId="1" xfId="0" applyNumberFormat="1" applyFont="1" applyFill="1" applyBorder="1" applyAlignment="1" applyProtection="1">
      <alignment vertical="center"/>
    </xf>
    <xf numFmtId="0" fontId="34" fillId="11" borderId="21" xfId="0" applyFont="1" applyFill="1" applyBorder="1" applyAlignment="1" applyProtection="1">
      <alignment horizontal="center" vertical="center" wrapText="1"/>
    </xf>
    <xf numFmtId="0" fontId="35" fillId="2" borderId="0" xfId="0" applyFont="1" applyFill="1" applyAlignment="1" applyProtection="1">
      <alignment vertical="top"/>
    </xf>
    <xf numFmtId="4" fontId="35" fillId="10" borderId="8" xfId="0" applyNumberFormat="1" applyFont="1" applyFill="1" applyBorder="1" applyAlignment="1">
      <alignment horizontal="center" vertical="center" wrapText="1"/>
    </xf>
    <xf numFmtId="49" fontId="35" fillId="2" borderId="1" xfId="0" applyNumberFormat="1" applyFont="1" applyFill="1" applyBorder="1" applyAlignment="1" applyProtection="1">
      <alignment horizontal="left" vertical="center" wrapText="1"/>
      <protection locked="0"/>
    </xf>
    <xf numFmtId="49" fontId="35" fillId="2" borderId="2" xfId="0" applyNumberFormat="1" applyFont="1" applyFill="1" applyBorder="1" applyAlignment="1" applyProtection="1">
      <alignment horizontal="left" vertical="center" wrapText="1"/>
      <protection locked="0"/>
    </xf>
    <xf numFmtId="49" fontId="35" fillId="2" borderId="3" xfId="0" applyNumberFormat="1" applyFont="1" applyFill="1" applyBorder="1" applyAlignment="1" applyProtection="1">
      <alignment horizontal="left" vertical="center" wrapText="1"/>
      <protection locked="0"/>
    </xf>
    <xf numFmtId="49" fontId="35" fillId="4" borderId="1" xfId="0" applyNumberFormat="1" applyFont="1" applyFill="1" applyBorder="1" applyAlignment="1" applyProtection="1">
      <alignment horizontal="left" vertical="center"/>
    </xf>
    <xf numFmtId="49" fontId="35" fillId="4" borderId="3" xfId="0" applyNumberFormat="1" applyFont="1" applyFill="1" applyBorder="1" applyAlignment="1" applyProtection="1">
      <alignment horizontal="left" vertical="center"/>
    </xf>
    <xf numFmtId="0" fontId="36" fillId="2" borderId="0" xfId="0" applyFont="1" applyFill="1" applyBorder="1" applyAlignment="1" applyProtection="1">
      <alignment horizontal="left" vertical="top" wrapText="1"/>
    </xf>
    <xf numFmtId="0" fontId="35" fillId="12" borderId="8" xfId="0" applyFont="1" applyFill="1" applyBorder="1" applyAlignment="1" applyProtection="1">
      <alignment horizontal="left" vertical="center" wrapText="1"/>
    </xf>
    <xf numFmtId="0" fontId="43" fillId="11" borderId="1" xfId="0" applyNumberFormat="1" applyFont="1" applyFill="1" applyBorder="1" applyAlignment="1">
      <alignment horizontal="center"/>
    </xf>
    <xf numFmtId="0" fontId="0" fillId="8" borderId="0" xfId="0" applyFill="1"/>
    <xf numFmtId="0" fontId="0" fillId="8" borderId="0" xfId="0" applyFill="1" applyBorder="1"/>
    <xf numFmtId="0" fontId="55" fillId="8" borderId="36" xfId="0" applyFont="1" applyFill="1" applyBorder="1" applyAlignment="1">
      <alignment vertical="center"/>
    </xf>
    <xf numFmtId="0" fontId="56" fillId="8" borderId="35" xfId="0" applyFont="1" applyFill="1" applyBorder="1"/>
    <xf numFmtId="0" fontId="56" fillId="8" borderId="37" xfId="0" applyFont="1" applyFill="1" applyBorder="1"/>
    <xf numFmtId="0" fontId="56" fillId="8" borderId="0" xfId="0" applyFont="1" applyFill="1" applyBorder="1"/>
    <xf numFmtId="0" fontId="56" fillId="8" borderId="39" xfId="0" applyFont="1" applyFill="1" applyBorder="1"/>
    <xf numFmtId="0" fontId="57" fillId="8" borderId="38" xfId="0" applyFont="1" applyFill="1" applyBorder="1" applyAlignment="1">
      <alignment horizontal="left" vertical="center"/>
    </xf>
    <xf numFmtId="0" fontId="56" fillId="8" borderId="0" xfId="0" applyFont="1" applyFill="1" applyBorder="1" applyAlignment="1">
      <alignment horizontal="left"/>
    </xf>
    <xf numFmtId="0" fontId="56" fillId="8" borderId="38" xfId="0" applyFont="1" applyFill="1" applyBorder="1" applyAlignment="1">
      <alignment horizontal="left"/>
    </xf>
    <xf numFmtId="0" fontId="35" fillId="4" borderId="1" xfId="0" applyFont="1" applyFill="1" applyBorder="1" applyAlignment="1" applyProtection="1">
      <alignment horizontal="center" vertical="center" wrapText="1"/>
      <protection locked="0"/>
    </xf>
    <xf numFmtId="0" fontId="35" fillId="4" borderId="9" xfId="0" applyFont="1" applyFill="1" applyBorder="1" applyAlignment="1" applyProtection="1">
      <alignment horizontal="center" vertical="center" wrapText="1"/>
    </xf>
    <xf numFmtId="0" fontId="35" fillId="4" borderId="8" xfId="0" applyFont="1" applyFill="1" applyBorder="1" applyAlignment="1" applyProtection="1">
      <alignment horizontal="center" vertical="center" wrapText="1"/>
    </xf>
    <xf numFmtId="0" fontId="35" fillId="4" borderId="10" xfId="0" applyFont="1" applyFill="1" applyBorder="1" applyAlignment="1" applyProtection="1">
      <alignment horizontal="center" vertical="center" wrapText="1"/>
    </xf>
    <xf numFmtId="0" fontId="35" fillId="4" borderId="8" xfId="0" applyFont="1" applyFill="1" applyBorder="1" applyAlignment="1" applyProtection="1">
      <alignment horizontal="center" vertical="center"/>
    </xf>
    <xf numFmtId="0" fontId="34" fillId="11" borderId="28" xfId="0" applyFont="1" applyFill="1" applyBorder="1" applyAlignment="1" applyProtection="1">
      <alignment horizontal="center" vertical="center" wrapText="1"/>
    </xf>
    <xf numFmtId="0" fontId="34" fillId="11" borderId="1" xfId="0" applyFont="1" applyFill="1" applyBorder="1" applyAlignment="1" applyProtection="1">
      <alignment horizontal="center" vertical="center" wrapText="1"/>
    </xf>
    <xf numFmtId="0" fontId="34" fillId="11" borderId="3" xfId="0" applyNumberFormat="1" applyFont="1" applyFill="1" applyBorder="1" applyAlignment="1" applyProtection="1">
      <alignment horizontal="center" vertical="center"/>
    </xf>
    <xf numFmtId="0" fontId="34" fillId="11" borderId="8" xfId="0" applyNumberFormat="1" applyFont="1" applyFill="1" applyBorder="1" applyAlignment="1" applyProtection="1">
      <alignment horizontal="center" vertical="center" wrapText="1"/>
    </xf>
    <xf numFmtId="0" fontId="34" fillId="11" borderId="9" xfId="0" applyFont="1" applyFill="1" applyBorder="1" applyAlignment="1" applyProtection="1">
      <alignment horizontal="center" vertical="center" wrapText="1"/>
    </xf>
    <xf numFmtId="0" fontId="35" fillId="11" borderId="8" xfId="0" applyFont="1" applyFill="1" applyBorder="1" applyAlignment="1" applyProtection="1">
      <alignment horizontal="left" vertical="center"/>
    </xf>
    <xf numFmtId="0" fontId="34" fillId="11" borderId="8" xfId="9" applyFont="1" applyFill="1" applyBorder="1" applyAlignment="1" applyProtection="1">
      <alignment horizontal="center" vertical="center" wrapText="1"/>
    </xf>
    <xf numFmtId="0" fontId="49" fillId="2" borderId="14" xfId="0" applyFont="1" applyFill="1" applyBorder="1" applyAlignment="1" applyProtection="1">
      <alignment horizontal="center" vertical="center" wrapText="1"/>
    </xf>
    <xf numFmtId="0" fontId="35" fillId="2" borderId="4" xfId="0" applyFont="1" applyFill="1" applyBorder="1" applyAlignment="1" applyProtection="1">
      <alignment horizontal="center" vertical="center" wrapText="1"/>
    </xf>
    <xf numFmtId="0" fontId="35" fillId="2" borderId="8" xfId="0" applyFont="1" applyFill="1" applyBorder="1" applyAlignment="1" applyProtection="1">
      <alignment horizontal="center" vertical="center" wrapText="1"/>
    </xf>
    <xf numFmtId="0" fontId="37" fillId="4" borderId="8" xfId="0" applyFont="1" applyFill="1" applyBorder="1" applyAlignment="1" applyProtection="1">
      <alignment horizontal="center" vertical="center"/>
    </xf>
    <xf numFmtId="0" fontId="50" fillId="2" borderId="0" xfId="0" applyFont="1" applyFill="1" applyAlignment="1" applyProtection="1">
      <alignment horizontal="center"/>
    </xf>
    <xf numFmtId="0" fontId="50" fillId="2" borderId="0" xfId="0" applyFont="1" applyFill="1" applyAlignment="1" applyProtection="1">
      <alignment horizontal="center" vertical="center"/>
    </xf>
    <xf numFmtId="0" fontId="35" fillId="11" borderId="8" xfId="0" applyFont="1" applyFill="1" applyBorder="1" applyAlignment="1" applyProtection="1">
      <alignment horizontal="center" vertical="center"/>
    </xf>
    <xf numFmtId="0" fontId="50" fillId="2" borderId="0" xfId="0" applyNumberFormat="1" applyFont="1" applyFill="1" applyBorder="1" applyAlignment="1" applyProtection="1">
      <alignment horizontal="center" vertical="center"/>
    </xf>
    <xf numFmtId="0" fontId="35" fillId="2" borderId="14" xfId="0" applyFont="1" applyFill="1" applyBorder="1" applyAlignment="1" applyProtection="1">
      <alignment horizontal="center" vertical="center" wrapText="1"/>
    </xf>
    <xf numFmtId="0" fontId="37" fillId="2" borderId="14" xfId="0" applyFont="1" applyFill="1" applyBorder="1" applyAlignment="1" applyProtection="1">
      <alignment horizontal="center" vertical="center" wrapText="1"/>
    </xf>
    <xf numFmtId="3" fontId="35" fillId="2" borderId="2" xfId="0" applyNumberFormat="1" applyFont="1" applyFill="1" applyBorder="1" applyAlignment="1" applyProtection="1">
      <alignment horizontal="center" wrapText="1"/>
    </xf>
    <xf numFmtId="0" fontId="37" fillId="4" borderId="8" xfId="0" applyFont="1" applyFill="1" applyBorder="1" applyAlignment="1" applyProtection="1">
      <alignment horizontal="center"/>
    </xf>
    <xf numFmtId="0" fontId="35" fillId="4" borderId="8" xfId="0" applyFont="1" applyFill="1" applyBorder="1" applyAlignment="1" applyProtection="1">
      <alignment horizontal="center" vertical="top" wrapText="1"/>
    </xf>
    <xf numFmtId="2" fontId="37" fillId="10" borderId="8" xfId="0" applyNumberFormat="1" applyFont="1" applyFill="1" applyBorder="1" applyAlignment="1" applyProtection="1">
      <alignment horizontal="center"/>
    </xf>
    <xf numFmtId="0" fontId="37" fillId="2" borderId="8" xfId="0" applyFont="1" applyFill="1" applyBorder="1" applyAlignment="1" applyProtection="1">
      <alignment horizontal="center" vertical="center" wrapText="1"/>
    </xf>
    <xf numFmtId="0" fontId="37" fillId="2" borderId="0" xfId="0" applyFont="1" applyFill="1" applyAlignment="1" applyProtection="1">
      <alignment horizontal="center"/>
    </xf>
    <xf numFmtId="0" fontId="37" fillId="2" borderId="0" xfId="0" applyFont="1" applyFill="1" applyAlignment="1" applyProtection="1">
      <alignment horizontal="center" vertical="center"/>
    </xf>
    <xf numFmtId="2" fontId="35" fillId="10" borderId="8" xfId="0" applyNumberFormat="1" applyFont="1" applyFill="1" applyBorder="1" applyAlignment="1" applyProtection="1">
      <alignment horizontal="center" wrapText="1"/>
    </xf>
    <xf numFmtId="0" fontId="35" fillId="4" borderId="9" xfId="0" applyFont="1" applyFill="1" applyBorder="1" applyAlignment="1" applyProtection="1">
      <alignment horizontal="center" vertical="top" wrapText="1"/>
    </xf>
    <xf numFmtId="2" fontId="35" fillId="10" borderId="9" xfId="0" applyNumberFormat="1" applyFont="1" applyFill="1" applyBorder="1" applyAlignment="1" applyProtection="1">
      <alignment horizontal="center" wrapText="1"/>
    </xf>
    <xf numFmtId="0" fontId="35" fillId="4" borderId="18" xfId="0" applyFont="1" applyFill="1" applyBorder="1" applyAlignment="1" applyProtection="1">
      <alignment horizontal="center" vertical="top" wrapText="1"/>
    </xf>
    <xf numFmtId="2" fontId="35" fillId="10" borderId="18" xfId="0" applyNumberFormat="1" applyFont="1" applyFill="1" applyBorder="1" applyAlignment="1" applyProtection="1">
      <alignment horizontal="center" wrapText="1"/>
    </xf>
    <xf numFmtId="0" fontId="35" fillId="4" borderId="10" xfId="0" applyFont="1" applyFill="1" applyBorder="1" applyAlignment="1" applyProtection="1">
      <alignment horizontal="center" vertical="top" wrapText="1"/>
    </xf>
    <xf numFmtId="2" fontId="35" fillId="10" borderId="10" xfId="0" applyNumberFormat="1" applyFont="1" applyFill="1" applyBorder="1" applyAlignment="1" applyProtection="1">
      <alignment horizontal="center" wrapText="1"/>
    </xf>
    <xf numFmtId="1" fontId="34" fillId="11" borderId="8" xfId="0" applyNumberFormat="1" applyFont="1" applyFill="1" applyBorder="1" applyAlignment="1" applyProtection="1">
      <alignment horizontal="center" vertical="center" wrapText="1"/>
    </xf>
    <xf numFmtId="0" fontId="35" fillId="2" borderId="0" xfId="0" applyNumberFormat="1" applyFont="1" applyFill="1" applyBorder="1" applyAlignment="1" applyProtection="1">
      <alignment horizontal="center" vertical="top" wrapText="1"/>
    </xf>
    <xf numFmtId="0" fontId="35" fillId="2" borderId="0" xfId="0" applyNumberFormat="1" applyFont="1" applyFill="1" applyBorder="1" applyAlignment="1" applyProtection="1">
      <alignment horizontal="center" vertical="center" wrapText="1"/>
    </xf>
    <xf numFmtId="1" fontId="35" fillId="2" borderId="0" xfId="0" applyNumberFormat="1" applyFont="1" applyFill="1" applyBorder="1" applyAlignment="1" applyProtection="1">
      <alignment horizontal="center" wrapText="1"/>
    </xf>
    <xf numFmtId="0" fontId="35" fillId="4" borderId="18" xfId="0" applyFont="1" applyFill="1" applyBorder="1" applyAlignment="1" applyProtection="1">
      <alignment horizontal="center" vertical="center" wrapText="1"/>
    </xf>
    <xf numFmtId="0" fontId="35" fillId="4" borderId="8" xfId="0" applyNumberFormat="1" applyFont="1" applyFill="1" applyBorder="1" applyAlignment="1" applyProtection="1">
      <alignment horizontal="center" vertical="top" wrapText="1"/>
    </xf>
    <xf numFmtId="2" fontId="35" fillId="10" borderId="8" xfId="0" applyNumberFormat="1" applyFont="1" applyFill="1" applyBorder="1" applyAlignment="1" applyProtection="1">
      <alignment horizontal="center" vertical="top" wrapText="1"/>
    </xf>
    <xf numFmtId="0" fontId="35" fillId="4" borderId="10" xfId="0" applyNumberFormat="1" applyFont="1" applyFill="1" applyBorder="1" applyAlignment="1" applyProtection="1">
      <alignment horizontal="center" vertical="top" wrapText="1"/>
    </xf>
    <xf numFmtId="2" fontId="35" fillId="10" borderId="10" xfId="0" applyNumberFormat="1" applyFont="1" applyFill="1" applyBorder="1" applyAlignment="1" applyProtection="1">
      <alignment horizontal="center" vertical="top" wrapText="1"/>
    </xf>
    <xf numFmtId="0" fontId="35" fillId="2" borderId="0" xfId="0" applyFont="1" applyFill="1" applyBorder="1" applyAlignment="1" applyProtection="1">
      <alignment horizontal="center" wrapText="1"/>
    </xf>
    <xf numFmtId="0" fontId="34" fillId="11" borderId="1" xfId="0" applyNumberFormat="1" applyFont="1" applyFill="1" applyBorder="1" applyAlignment="1" applyProtection="1">
      <alignment horizontal="center" vertical="center" wrapText="1"/>
    </xf>
    <xf numFmtId="0" fontId="35" fillId="4" borderId="9" xfId="0" applyNumberFormat="1" applyFont="1" applyFill="1" applyBorder="1" applyAlignment="1" applyProtection="1">
      <alignment horizontal="center" vertical="top" wrapText="1"/>
    </xf>
    <xf numFmtId="0" fontId="35" fillId="4" borderId="9" xfId="0" applyNumberFormat="1" applyFont="1" applyFill="1" applyBorder="1" applyAlignment="1" applyProtection="1">
      <alignment horizontal="center" vertical="center" wrapText="1"/>
    </xf>
    <xf numFmtId="2" fontId="35" fillId="10" borderId="9" xfId="0" applyNumberFormat="1" applyFont="1" applyFill="1" applyBorder="1" applyAlignment="1" applyProtection="1">
      <alignment horizontal="center" vertical="top" wrapText="1"/>
    </xf>
    <xf numFmtId="2" fontId="35" fillId="2" borderId="0" xfId="0" applyNumberFormat="1" applyFont="1" applyFill="1" applyBorder="1" applyAlignment="1" applyProtection="1">
      <alignment horizontal="center" vertical="top" wrapText="1"/>
    </xf>
    <xf numFmtId="1" fontId="35" fillId="10" borderId="8" xfId="0" applyNumberFormat="1" applyFont="1" applyFill="1" applyBorder="1" applyAlignment="1" applyProtection="1">
      <alignment horizontal="center" wrapText="1"/>
    </xf>
    <xf numFmtId="1" fontId="34" fillId="2" borderId="0" xfId="0" applyNumberFormat="1" applyFont="1" applyFill="1" applyBorder="1" applyAlignment="1" applyProtection="1">
      <alignment horizontal="center" wrapText="1"/>
    </xf>
    <xf numFmtId="0" fontId="35" fillId="4" borderId="8" xfId="0" applyNumberFormat="1" applyFont="1" applyFill="1" applyBorder="1" applyAlignment="1" applyProtection="1">
      <alignment horizontal="center" vertical="center" wrapText="1"/>
    </xf>
    <xf numFmtId="0" fontId="2" fillId="2" borderId="0" xfId="0" applyNumberFormat="1" applyFont="1" applyFill="1" applyBorder="1" applyAlignment="1" applyProtection="1">
      <alignment horizontal="center" vertical="top" wrapText="1"/>
    </xf>
    <xf numFmtId="0" fontId="2" fillId="2" borderId="0" xfId="0" applyNumberFormat="1" applyFont="1" applyFill="1" applyBorder="1" applyAlignment="1" applyProtection="1">
      <alignment horizontal="center" vertical="center" wrapText="1"/>
    </xf>
    <xf numFmtId="3" fontId="2" fillId="2" borderId="0" xfId="0" applyNumberFormat="1" applyFont="1" applyFill="1" applyBorder="1" applyAlignment="1" applyProtection="1">
      <alignment horizontal="center" vertical="top" wrapText="1"/>
    </xf>
    <xf numFmtId="0" fontId="34" fillId="11" borderId="8" xfId="0" applyNumberFormat="1" applyFont="1" applyFill="1" applyBorder="1" applyAlignment="1" applyProtection="1">
      <alignment horizontal="center" vertical="top" wrapText="1"/>
    </xf>
    <xf numFmtId="0" fontId="50" fillId="8" borderId="0" xfId="0" applyFont="1" applyFill="1" applyBorder="1" applyAlignment="1" applyProtection="1">
      <alignment horizontal="center" vertical="center"/>
    </xf>
    <xf numFmtId="3" fontId="35" fillId="10" borderId="9" xfId="0" applyNumberFormat="1" applyFont="1" applyFill="1" applyBorder="1" applyAlignment="1" applyProtection="1">
      <alignment horizontal="center" vertical="center" wrapText="1"/>
    </xf>
    <xf numFmtId="3" fontId="35" fillId="10" borderId="8" xfId="0" applyNumberFormat="1" applyFont="1" applyFill="1" applyBorder="1" applyAlignment="1" applyProtection="1">
      <alignment horizontal="center" vertical="center" wrapText="1"/>
    </xf>
    <xf numFmtId="3" fontId="35" fillId="2" borderId="4" xfId="0" applyNumberFormat="1" applyFont="1" applyFill="1" applyBorder="1" applyAlignment="1" applyProtection="1">
      <alignment horizontal="center" vertical="center" wrapText="1"/>
    </xf>
    <xf numFmtId="3" fontId="37" fillId="10" borderId="8" xfId="0" applyNumberFormat="1" applyFont="1" applyFill="1" applyBorder="1" applyAlignment="1" applyProtection="1">
      <alignment horizontal="center" vertical="center"/>
    </xf>
    <xf numFmtId="3" fontId="35" fillId="2" borderId="2" xfId="0" applyNumberFormat="1" applyFont="1" applyFill="1" applyBorder="1" applyAlignment="1" applyProtection="1">
      <alignment horizontal="center" vertical="center" wrapText="1"/>
    </xf>
    <xf numFmtId="0" fontId="35" fillId="10" borderId="8" xfId="0" applyFont="1" applyFill="1" applyBorder="1" applyAlignment="1" applyProtection="1">
      <alignment horizontal="center" vertical="center" wrapText="1"/>
    </xf>
    <xf numFmtId="0" fontId="37" fillId="10" borderId="8" xfId="0" applyFont="1" applyFill="1" applyBorder="1" applyAlignment="1" applyProtection="1">
      <alignment horizontal="center" vertical="center"/>
    </xf>
    <xf numFmtId="3" fontId="35" fillId="10" borderId="10" xfId="0" applyNumberFormat="1" applyFont="1" applyFill="1" applyBorder="1" applyAlignment="1" applyProtection="1">
      <alignment horizontal="center" vertical="center" wrapText="1"/>
    </xf>
    <xf numFmtId="2" fontId="37" fillId="10" borderId="8" xfId="0" applyNumberFormat="1" applyFont="1" applyFill="1" applyBorder="1" applyAlignment="1" applyProtection="1">
      <alignment horizontal="center" vertical="center"/>
    </xf>
    <xf numFmtId="10" fontId="35" fillId="10" borderId="8" xfId="0" applyNumberFormat="1" applyFont="1" applyFill="1" applyBorder="1" applyAlignment="1" applyProtection="1">
      <alignment horizontal="center" vertical="center"/>
    </xf>
    <xf numFmtId="2" fontId="35" fillId="10" borderId="8" xfId="0" applyNumberFormat="1" applyFont="1" applyFill="1" applyBorder="1" applyAlignment="1" applyProtection="1">
      <alignment horizontal="center" vertical="center" wrapText="1"/>
    </xf>
    <xf numFmtId="0" fontId="53" fillId="2" borderId="0" xfId="0" applyFont="1" applyFill="1" applyBorder="1" applyAlignment="1" applyProtection="1">
      <alignment horizontal="center" vertical="center" wrapText="1"/>
    </xf>
    <xf numFmtId="2" fontId="35" fillId="2" borderId="14" xfId="0" applyNumberFormat="1" applyFont="1" applyFill="1" applyBorder="1" applyAlignment="1" applyProtection="1">
      <alignment horizontal="center" vertical="center" wrapText="1"/>
    </xf>
    <xf numFmtId="2" fontId="35" fillId="10" borderId="9" xfId="0" applyNumberFormat="1" applyFont="1" applyFill="1" applyBorder="1" applyAlignment="1" applyProtection="1">
      <alignment horizontal="center" vertical="center" wrapText="1"/>
    </xf>
    <xf numFmtId="2" fontId="35" fillId="10" borderId="18" xfId="0" applyNumberFormat="1" applyFont="1" applyFill="1" applyBorder="1" applyAlignment="1" applyProtection="1">
      <alignment horizontal="center" vertical="center" wrapText="1"/>
    </xf>
    <xf numFmtId="2" fontId="35" fillId="10" borderId="10" xfId="0" applyNumberFormat="1" applyFont="1" applyFill="1" applyBorder="1" applyAlignment="1" applyProtection="1">
      <alignment horizontal="center" vertical="center" wrapText="1"/>
    </xf>
    <xf numFmtId="2" fontId="35" fillId="2" borderId="4" xfId="0" applyNumberFormat="1" applyFont="1" applyFill="1" applyBorder="1" applyAlignment="1" applyProtection="1">
      <alignment horizontal="center" vertical="center" wrapText="1"/>
    </xf>
    <xf numFmtId="1" fontId="35" fillId="2" borderId="0" xfId="0" applyNumberFormat="1" applyFont="1" applyFill="1" applyBorder="1" applyAlignment="1" applyProtection="1">
      <alignment horizontal="center" vertical="center" wrapText="1"/>
    </xf>
    <xf numFmtId="0" fontId="35" fillId="4" borderId="10" xfId="0" applyNumberFormat="1" applyFont="1" applyFill="1" applyBorder="1" applyAlignment="1" applyProtection="1">
      <alignment horizontal="center" vertical="center" wrapText="1"/>
    </xf>
    <xf numFmtId="0" fontId="35" fillId="2" borderId="0" xfId="0" applyFont="1" applyFill="1" applyBorder="1" applyAlignment="1" applyProtection="1">
      <alignment horizontal="center" vertical="center" wrapText="1"/>
    </xf>
    <xf numFmtId="2" fontId="35" fillId="2" borderId="0" xfId="0" applyNumberFormat="1" applyFont="1" applyFill="1" applyBorder="1" applyAlignment="1" applyProtection="1">
      <alignment horizontal="center" vertical="center" wrapText="1"/>
    </xf>
    <xf numFmtId="1" fontId="35" fillId="10" borderId="8" xfId="0" applyNumberFormat="1" applyFont="1" applyFill="1" applyBorder="1" applyAlignment="1" applyProtection="1">
      <alignment horizontal="center" vertical="center" wrapText="1"/>
    </xf>
    <xf numFmtId="1" fontId="34" fillId="2" borderId="0" xfId="0" applyNumberFormat="1" applyFont="1" applyFill="1" applyBorder="1" applyAlignment="1" applyProtection="1">
      <alignment horizontal="center" vertical="center" wrapText="1"/>
    </xf>
    <xf numFmtId="1" fontId="2" fillId="2" borderId="0" xfId="0" applyNumberFormat="1" applyFont="1" applyFill="1" applyBorder="1" applyAlignment="1" applyProtection="1">
      <alignment horizontal="center" vertical="center" wrapText="1"/>
    </xf>
    <xf numFmtId="3" fontId="2" fillId="2" borderId="0" xfId="0" applyNumberFormat="1" applyFont="1" applyFill="1" applyBorder="1" applyAlignment="1" applyProtection="1">
      <alignment horizontal="center" vertical="center" wrapText="1"/>
    </xf>
    <xf numFmtId="0" fontId="34" fillId="11" borderId="9" xfId="0" applyFont="1" applyFill="1" applyBorder="1" applyAlignment="1" applyProtection="1">
      <alignment horizontal="center" wrapText="1"/>
    </xf>
    <xf numFmtId="0" fontId="34" fillId="3" borderId="8" xfId="0" applyFont="1" applyFill="1" applyBorder="1" applyAlignment="1" applyProtection="1">
      <alignment horizontal="center" vertical="center" wrapText="1"/>
    </xf>
    <xf numFmtId="0" fontId="34" fillId="11" borderId="8" xfId="0" applyFont="1" applyFill="1" applyBorder="1" applyAlignment="1" applyProtection="1">
      <alignment horizontal="center" wrapText="1"/>
    </xf>
    <xf numFmtId="49" fontId="35" fillId="4" borderId="8" xfId="0" applyNumberFormat="1" applyFont="1" applyFill="1" applyBorder="1" applyAlignment="1" applyProtection="1">
      <alignment horizontal="center" vertical="center" wrapText="1"/>
    </xf>
    <xf numFmtId="0" fontId="37" fillId="2" borderId="0" xfId="0" applyFont="1" applyFill="1" applyBorder="1" applyAlignment="1" applyProtection="1">
      <alignment horizontal="center" vertical="center" wrapText="1"/>
    </xf>
    <xf numFmtId="2" fontId="37" fillId="2" borderId="0" xfId="0" applyNumberFormat="1" applyFont="1" applyFill="1" applyAlignment="1" applyProtection="1">
      <alignment horizontal="center"/>
    </xf>
    <xf numFmtId="1" fontId="34" fillId="11" borderId="8" xfId="0" applyNumberFormat="1" applyFont="1" applyFill="1" applyBorder="1" applyAlignment="1" applyProtection="1">
      <alignment horizontal="center" wrapText="1"/>
    </xf>
    <xf numFmtId="0" fontId="37" fillId="4" borderId="8" xfId="0" applyFont="1" applyFill="1" applyBorder="1" applyAlignment="1" applyProtection="1">
      <alignment horizontal="center" wrapText="1"/>
    </xf>
    <xf numFmtId="0" fontId="34" fillId="3" borderId="9" xfId="0" applyFont="1" applyFill="1" applyBorder="1" applyAlignment="1" applyProtection="1">
      <alignment horizontal="center" vertical="center" wrapText="1"/>
    </xf>
    <xf numFmtId="3" fontId="35" fillId="0" borderId="8" xfId="0" applyNumberFormat="1" applyFont="1" applyFill="1" applyBorder="1" applyAlignment="1" applyProtection="1">
      <alignment horizontal="center" vertical="center" wrapText="1"/>
      <protection locked="0"/>
    </xf>
    <xf numFmtId="0" fontId="35" fillId="2" borderId="8" xfId="0" applyFont="1" applyFill="1" applyBorder="1" applyAlignment="1" applyProtection="1">
      <alignment horizontal="center" vertical="center" wrapText="1"/>
      <protection locked="0"/>
    </xf>
    <xf numFmtId="0" fontId="35" fillId="4" borderId="6" xfId="0" applyFont="1" applyFill="1" applyBorder="1" applyAlignment="1" applyProtection="1">
      <alignment horizontal="center" vertical="top" wrapText="1"/>
    </xf>
    <xf numFmtId="0" fontId="35" fillId="4" borderId="1" xfId="0" applyFont="1" applyFill="1" applyBorder="1" applyAlignment="1" applyProtection="1">
      <alignment horizontal="center" vertical="top" wrapText="1"/>
    </xf>
    <xf numFmtId="3" fontId="35" fillId="2" borderId="8" xfId="0" applyNumberFormat="1" applyFont="1" applyFill="1" applyBorder="1" applyAlignment="1" applyProtection="1">
      <alignment horizontal="center" vertical="top" wrapText="1"/>
      <protection locked="0"/>
    </xf>
    <xf numFmtId="3" fontId="35" fillId="2" borderId="10" xfId="0" applyNumberFormat="1" applyFont="1" applyFill="1" applyBorder="1" applyAlignment="1" applyProtection="1">
      <alignment horizontal="center" vertical="top" wrapText="1"/>
      <protection locked="0"/>
    </xf>
    <xf numFmtId="10" fontId="34" fillId="11" borderId="21" xfId="0" applyNumberFormat="1" applyFont="1" applyFill="1" applyBorder="1" applyAlignment="1" applyProtection="1">
      <alignment horizontal="center" vertical="center" wrapText="1"/>
    </xf>
    <xf numFmtId="0" fontId="35" fillId="8" borderId="0" xfId="0" applyFont="1" applyFill="1" applyBorder="1" applyAlignment="1" applyProtection="1">
      <alignment horizontal="center" vertical="center" wrapText="1"/>
    </xf>
    <xf numFmtId="0" fontId="34" fillId="8" borderId="0" xfId="0" applyFont="1" applyFill="1" applyBorder="1" applyAlignment="1" applyProtection="1">
      <alignment horizontal="left" vertical="center"/>
    </xf>
    <xf numFmtId="0" fontId="35" fillId="2" borderId="9" xfId="0" applyFont="1" applyFill="1" applyBorder="1" applyAlignment="1" applyProtection="1">
      <alignment horizontal="center" vertical="center" wrapText="1"/>
      <protection locked="0"/>
    </xf>
    <xf numFmtId="9" fontId="35" fillId="2" borderId="9" xfId="0" applyNumberFormat="1" applyFont="1" applyFill="1" applyBorder="1" applyAlignment="1" applyProtection="1">
      <alignment horizontal="center" vertical="center" wrapText="1"/>
      <protection locked="0"/>
    </xf>
    <xf numFmtId="3" fontId="35" fillId="10" borderId="6" xfId="0" applyNumberFormat="1" applyFont="1" applyFill="1" applyBorder="1" applyAlignment="1" applyProtection="1">
      <alignment horizontal="center" vertical="center" wrapText="1"/>
    </xf>
    <xf numFmtId="10" fontId="35" fillId="10" borderId="9" xfId="0" applyNumberFormat="1" applyFont="1" applyFill="1" applyBorder="1" applyAlignment="1" applyProtection="1">
      <alignment horizontal="center" vertical="center" wrapText="1"/>
    </xf>
    <xf numFmtId="9" fontId="35" fillId="2" borderId="8" xfId="0" applyNumberFormat="1" applyFont="1" applyFill="1" applyBorder="1" applyAlignment="1" applyProtection="1">
      <alignment horizontal="center" vertical="center" wrapText="1"/>
      <protection locked="0"/>
    </xf>
    <xf numFmtId="3" fontId="35" fillId="2" borderId="8" xfId="0" applyNumberFormat="1" applyFont="1" applyFill="1" applyBorder="1" applyAlignment="1" applyProtection="1">
      <alignment horizontal="center" vertical="center" wrapText="1"/>
      <protection locked="0"/>
    </xf>
    <xf numFmtId="0" fontId="35" fillId="4" borderId="12" xfId="0" applyFont="1" applyFill="1" applyBorder="1" applyAlignment="1" applyProtection="1">
      <alignment horizontal="center" vertical="center" wrapText="1"/>
      <protection locked="0"/>
    </xf>
    <xf numFmtId="3" fontId="35" fillId="2" borderId="10" xfId="0" applyNumberFormat="1" applyFont="1" applyFill="1" applyBorder="1" applyAlignment="1" applyProtection="1">
      <alignment horizontal="center" vertical="center" wrapText="1"/>
      <protection locked="0"/>
    </xf>
    <xf numFmtId="9" fontId="35" fillId="2" borderId="10" xfId="0" applyNumberFormat="1" applyFont="1" applyFill="1" applyBorder="1" applyAlignment="1" applyProtection="1">
      <alignment horizontal="center" vertical="center" wrapText="1"/>
      <protection locked="0"/>
    </xf>
    <xf numFmtId="3" fontId="35" fillId="10" borderId="7" xfId="0" applyNumberFormat="1" applyFont="1" applyFill="1" applyBorder="1" applyAlignment="1" applyProtection="1">
      <alignment horizontal="center" vertical="center" wrapText="1"/>
    </xf>
    <xf numFmtId="10" fontId="35" fillId="10" borderId="18" xfId="0" applyNumberFormat="1" applyFont="1" applyFill="1" applyBorder="1" applyAlignment="1" applyProtection="1">
      <alignment horizontal="center" vertical="center" wrapText="1"/>
    </xf>
    <xf numFmtId="10" fontId="35" fillId="10" borderId="8" xfId="0" applyNumberFormat="1" applyFont="1" applyFill="1" applyBorder="1" applyAlignment="1" applyProtection="1">
      <alignment horizontal="center" vertical="center" wrapText="1"/>
    </xf>
    <xf numFmtId="4" fontId="35" fillId="2" borderId="9" xfId="0" applyNumberFormat="1" applyFont="1" applyFill="1" applyBorder="1" applyAlignment="1" applyProtection="1">
      <alignment horizontal="center" vertical="center" wrapText="1"/>
      <protection locked="0"/>
    </xf>
    <xf numFmtId="0" fontId="35" fillId="2" borderId="0" xfId="0" applyFont="1" applyFill="1" applyBorder="1" applyAlignment="1" applyProtection="1">
      <alignment horizontal="center" vertical="center" wrapText="1"/>
      <protection locked="0"/>
    </xf>
    <xf numFmtId="3" fontId="34" fillId="10" borderId="11" xfId="0" applyNumberFormat="1" applyFont="1" applyFill="1" applyBorder="1" applyAlignment="1" applyProtection="1">
      <alignment horizontal="center" vertical="center" wrapText="1"/>
    </xf>
    <xf numFmtId="9" fontId="35" fillId="10" borderId="21" xfId="0" applyNumberFormat="1" applyFont="1" applyFill="1" applyBorder="1" applyAlignment="1" applyProtection="1">
      <alignment horizontal="center" vertical="center" wrapText="1"/>
    </xf>
    <xf numFmtId="0" fontId="35" fillId="2" borderId="0" xfId="0" applyFont="1" applyFill="1" applyAlignment="1" applyProtection="1">
      <alignment horizontal="center" vertical="center"/>
    </xf>
    <xf numFmtId="0" fontId="35" fillId="2" borderId="0" xfId="0" applyFont="1" applyFill="1" applyBorder="1" applyAlignment="1" applyProtection="1">
      <alignment horizontal="center" vertical="center"/>
    </xf>
    <xf numFmtId="0" fontId="34" fillId="11" borderId="9" xfId="9" applyFont="1" applyFill="1" applyBorder="1" applyAlignment="1" applyProtection="1">
      <alignment horizontal="center" vertical="center" wrapText="1"/>
    </xf>
    <xf numFmtId="0" fontId="34" fillId="11" borderId="6" xfId="9" applyFont="1" applyFill="1" applyBorder="1" applyAlignment="1" applyProtection="1">
      <alignment horizontal="center" vertical="center" wrapText="1"/>
    </xf>
    <xf numFmtId="49" fontId="35" fillId="11" borderId="9" xfId="0" applyNumberFormat="1" applyFont="1" applyFill="1" applyBorder="1" applyAlignment="1" applyProtection="1">
      <alignment horizontal="center" vertical="center" wrapText="1"/>
    </xf>
    <xf numFmtId="4" fontId="35" fillId="2" borderId="8" xfId="0" applyNumberFormat="1" applyFont="1" applyFill="1" applyBorder="1" applyAlignment="1" applyProtection="1">
      <alignment horizontal="center" vertical="center" wrapText="1"/>
      <protection locked="0"/>
    </xf>
    <xf numFmtId="4" fontId="35" fillId="2" borderId="0" xfId="0" applyNumberFormat="1" applyFont="1" applyFill="1" applyBorder="1" applyAlignment="1" applyProtection="1">
      <alignment horizontal="center" vertical="center" wrapText="1"/>
      <protection locked="0"/>
    </xf>
    <xf numFmtId="4" fontId="35" fillId="2" borderId="8" xfId="9" applyNumberFormat="1" applyFont="1" applyFill="1" applyBorder="1" applyAlignment="1" applyProtection="1">
      <alignment horizontal="center" vertical="center" wrapText="1"/>
      <protection locked="0"/>
    </xf>
    <xf numFmtId="49" fontId="35" fillId="11" borderId="8" xfId="0" applyNumberFormat="1" applyFont="1" applyFill="1" applyBorder="1" applyAlignment="1" applyProtection="1">
      <alignment horizontal="center" vertical="center" wrapText="1"/>
    </xf>
    <xf numFmtId="4" fontId="35" fillId="2" borderId="9" xfId="9" applyNumberFormat="1" applyFont="1" applyFill="1" applyBorder="1" applyAlignment="1" applyProtection="1">
      <alignment horizontal="center" vertical="center" wrapText="1"/>
      <protection locked="0"/>
    </xf>
    <xf numFmtId="0" fontId="35" fillId="2" borderId="9" xfId="0" applyNumberFormat="1" applyFont="1" applyFill="1" applyBorder="1" applyAlignment="1" applyProtection="1">
      <alignment horizontal="center" vertical="center" wrapText="1"/>
      <protection locked="0"/>
    </xf>
    <xf numFmtId="0" fontId="35" fillId="2" borderId="18" xfId="0" applyNumberFormat="1" applyFont="1" applyFill="1" applyBorder="1" applyAlignment="1" applyProtection="1">
      <alignment horizontal="center" vertical="center" wrapText="1"/>
      <protection locked="0"/>
    </xf>
    <xf numFmtId="3" fontId="35" fillId="10" borderId="8" xfId="0" applyNumberFormat="1" applyFont="1" applyFill="1" applyBorder="1" applyAlignment="1" applyProtection="1">
      <alignment horizontal="center" vertical="center"/>
    </xf>
    <xf numFmtId="4" fontId="34" fillId="10" borderId="8" xfId="9" applyNumberFormat="1" applyFont="1" applyFill="1" applyBorder="1" applyAlignment="1" applyProtection="1">
      <alignment horizontal="center" vertical="center" wrapText="1"/>
    </xf>
    <xf numFmtId="0" fontId="35" fillId="11" borderId="2" xfId="9" applyFont="1" applyFill="1" applyBorder="1" applyAlignment="1" applyProtection="1">
      <alignment horizontal="center" vertical="center" wrapText="1"/>
    </xf>
    <xf numFmtId="0" fontId="35" fillId="11" borderId="3" xfId="9" applyFont="1" applyFill="1" applyBorder="1" applyAlignment="1" applyProtection="1">
      <alignment horizontal="center" vertical="center" wrapText="1"/>
    </xf>
    <xf numFmtId="49" fontId="45" fillId="2" borderId="8" xfId="9" applyNumberFormat="1" applyFont="1" applyFill="1" applyBorder="1" applyAlignment="1" applyProtection="1">
      <alignment horizontal="center" vertical="center" wrapText="1"/>
      <protection locked="0"/>
    </xf>
    <xf numFmtId="0" fontId="34" fillId="11" borderId="15" xfId="0" applyNumberFormat="1" applyFont="1" applyFill="1" applyBorder="1" applyAlignment="1" applyProtection="1">
      <alignment horizontal="center" vertical="center"/>
    </xf>
    <xf numFmtId="49" fontId="45" fillId="2" borderId="9" xfId="9" applyNumberFormat="1" applyFont="1" applyFill="1" applyBorder="1" applyAlignment="1" applyProtection="1">
      <alignment horizontal="center" vertical="center" wrapText="1"/>
      <protection locked="0"/>
    </xf>
    <xf numFmtId="49" fontId="35" fillId="11" borderId="8" xfId="0" applyNumberFormat="1" applyFont="1" applyFill="1" applyBorder="1" applyAlignment="1" applyProtection="1">
      <alignment horizontal="center" vertical="center"/>
    </xf>
    <xf numFmtId="49" fontId="35" fillId="2" borderId="8" xfId="9" applyNumberFormat="1" applyFont="1" applyFill="1" applyBorder="1" applyAlignment="1" applyProtection="1">
      <alignment horizontal="center" vertical="center" wrapText="1"/>
      <protection locked="0"/>
    </xf>
    <xf numFmtId="49" fontId="35" fillId="11" borderId="12" xfId="0" applyNumberFormat="1" applyFont="1" applyFill="1" applyBorder="1" applyAlignment="1" applyProtection="1">
      <alignment horizontal="center" vertical="center"/>
      <protection locked="0"/>
    </xf>
    <xf numFmtId="49" fontId="35" fillId="11" borderId="5" xfId="0" applyNumberFormat="1" applyFont="1" applyFill="1" applyBorder="1" applyAlignment="1" applyProtection="1">
      <alignment horizontal="center" vertical="center"/>
      <protection locked="0"/>
    </xf>
    <xf numFmtId="0" fontId="35" fillId="11" borderId="1" xfId="0" applyFont="1" applyFill="1" applyBorder="1" applyAlignment="1" applyProtection="1">
      <alignment horizontal="center" vertical="center" wrapText="1"/>
    </xf>
    <xf numFmtId="0" fontId="35" fillId="11" borderId="9" xfId="0" applyFont="1" applyFill="1" applyBorder="1" applyAlignment="1" applyProtection="1">
      <alignment horizontal="center" vertical="center" wrapText="1"/>
    </xf>
    <xf numFmtId="0" fontId="37" fillId="11" borderId="2" xfId="0" applyFont="1" applyFill="1" applyBorder="1" applyAlignment="1" applyProtection="1">
      <alignment horizontal="center" vertical="center"/>
    </xf>
    <xf numFmtId="0" fontId="37" fillId="11" borderId="3" xfId="0" applyFont="1" applyFill="1" applyBorder="1" applyAlignment="1" applyProtection="1">
      <alignment horizontal="center" vertical="center"/>
    </xf>
    <xf numFmtId="3" fontId="35" fillId="2" borderId="9" xfId="0" applyNumberFormat="1" applyFont="1" applyFill="1" applyBorder="1" applyAlignment="1" applyProtection="1">
      <alignment horizontal="center" vertical="center" wrapText="1"/>
      <protection locked="0"/>
    </xf>
    <xf numFmtId="0" fontId="37" fillId="11" borderId="8" xfId="0" applyFont="1" applyFill="1" applyBorder="1" applyAlignment="1" applyProtection="1">
      <alignment horizontal="center" vertical="center"/>
      <protection locked="0"/>
    </xf>
    <xf numFmtId="0" fontId="35" fillId="0" borderId="41" xfId="0" applyFont="1" applyFill="1" applyBorder="1" applyAlignment="1" applyProtection="1">
      <alignment vertical="center" wrapText="1"/>
      <protection locked="0"/>
    </xf>
    <xf numFmtId="0" fontId="35" fillId="0" borderId="42" xfId="0" applyFont="1" applyFill="1" applyBorder="1" applyAlignment="1" applyProtection="1">
      <alignment vertical="center" wrapText="1"/>
      <protection locked="0"/>
    </xf>
    <xf numFmtId="0" fontId="35" fillId="0" borderId="16" xfId="0" applyFont="1" applyFill="1" applyBorder="1" applyAlignment="1" applyProtection="1">
      <alignment horizontal="center" vertical="center" wrapText="1"/>
      <protection locked="0"/>
    </xf>
    <xf numFmtId="0" fontId="35" fillId="0" borderId="8" xfId="0" applyFont="1" applyFill="1" applyBorder="1" applyAlignment="1" applyProtection="1">
      <alignment vertical="center" wrapText="1"/>
      <protection locked="0"/>
    </xf>
    <xf numFmtId="0" fontId="35" fillId="0" borderId="9" xfId="0" applyFont="1" applyFill="1" applyBorder="1" applyAlignment="1" applyProtection="1">
      <alignment vertical="center" wrapText="1"/>
      <protection locked="0"/>
    </xf>
    <xf numFmtId="0" fontId="34" fillId="11" borderId="8" xfId="0" applyFont="1" applyFill="1" applyBorder="1" applyAlignment="1">
      <alignment horizontal="center" vertical="center"/>
    </xf>
    <xf numFmtId="0" fontId="35" fillId="0" borderId="10" xfId="0" applyFont="1" applyFill="1" applyBorder="1" applyAlignment="1" applyProtection="1">
      <alignment vertical="center" wrapText="1"/>
      <protection locked="0"/>
    </xf>
    <xf numFmtId="3" fontId="35" fillId="10" borderId="1" xfId="0" applyNumberFormat="1" applyFont="1" applyFill="1" applyBorder="1" applyAlignment="1" applyProtection="1">
      <alignment horizontal="center" vertical="center"/>
    </xf>
    <xf numFmtId="3" fontId="35" fillId="10" borderId="10" xfId="0" applyNumberFormat="1" applyFont="1" applyFill="1" applyBorder="1" applyAlignment="1" applyProtection="1">
      <alignment horizontal="center" vertical="center"/>
    </xf>
    <xf numFmtId="3" fontId="35" fillId="10" borderId="12" xfId="0" applyNumberFormat="1" applyFont="1" applyFill="1" applyBorder="1" applyAlignment="1" applyProtection="1">
      <alignment horizontal="center" vertical="center"/>
    </xf>
    <xf numFmtId="10" fontId="37" fillId="10" borderId="31" xfId="0" applyNumberFormat="1" applyFont="1" applyFill="1" applyBorder="1" applyAlignment="1" applyProtection="1">
      <alignment horizontal="center"/>
    </xf>
    <xf numFmtId="10" fontId="37" fillId="10" borderId="26" xfId="0" applyNumberFormat="1" applyFont="1" applyFill="1" applyBorder="1" applyAlignment="1" applyProtection="1">
      <alignment horizontal="center"/>
    </xf>
    <xf numFmtId="10" fontId="37" fillId="10" borderId="21" xfId="0" applyNumberFormat="1" applyFont="1" applyFill="1" applyBorder="1" applyAlignment="1" applyProtection="1">
      <alignment horizontal="center"/>
    </xf>
    <xf numFmtId="10" fontId="37" fillId="10" borderId="20" xfId="0" applyNumberFormat="1" applyFont="1" applyFill="1" applyBorder="1" applyAlignment="1" applyProtection="1">
      <alignment horizontal="center"/>
    </xf>
    <xf numFmtId="10" fontId="37" fillId="10" borderId="27" xfId="0" applyNumberFormat="1" applyFont="1" applyFill="1" applyBorder="1" applyAlignment="1" applyProtection="1">
      <alignment horizontal="center"/>
    </xf>
    <xf numFmtId="10" fontId="37" fillId="10" borderId="33" xfId="0" applyNumberFormat="1" applyFont="1" applyFill="1" applyBorder="1" applyAlignment="1" applyProtection="1">
      <alignment horizontal="center"/>
    </xf>
    <xf numFmtId="3" fontId="35" fillId="10" borderId="28" xfId="0" applyNumberFormat="1" applyFont="1" applyFill="1" applyBorder="1" applyAlignment="1" applyProtection="1">
      <alignment horizontal="center" vertical="center"/>
    </xf>
    <xf numFmtId="3" fontId="35" fillId="10" borderId="21" xfId="0" applyNumberFormat="1" applyFont="1" applyFill="1" applyBorder="1" applyAlignment="1" applyProtection="1">
      <alignment horizontal="center" vertical="center"/>
    </xf>
    <xf numFmtId="3" fontId="35" fillId="10" borderId="20" xfId="0" applyNumberFormat="1" applyFont="1" applyFill="1" applyBorder="1" applyAlignment="1" applyProtection="1">
      <alignment horizontal="center" vertical="center"/>
    </xf>
    <xf numFmtId="3" fontId="35" fillId="10" borderId="29" xfId="0" applyNumberFormat="1" applyFont="1" applyFill="1" applyBorder="1" applyAlignment="1" applyProtection="1">
      <alignment horizontal="center" vertical="center"/>
    </xf>
    <xf numFmtId="1" fontId="35" fillId="3" borderId="2" xfId="0" applyNumberFormat="1" applyFont="1" applyFill="1" applyBorder="1" applyAlignment="1" applyProtection="1">
      <alignment horizontal="center" vertical="center"/>
    </xf>
    <xf numFmtId="3" fontId="35" fillId="10" borderId="28" xfId="0" applyNumberFormat="1" applyFont="1" applyFill="1" applyBorder="1" applyAlignment="1" applyProtection="1">
      <alignment horizontal="center" vertical="center" wrapText="1"/>
    </xf>
    <xf numFmtId="3" fontId="35" fillId="10" borderId="21" xfId="0" applyNumberFormat="1" applyFont="1" applyFill="1" applyBorder="1" applyAlignment="1" applyProtection="1">
      <alignment horizontal="center" vertical="center" wrapText="1"/>
    </xf>
    <xf numFmtId="3" fontId="35" fillId="10" borderId="20" xfId="0" applyNumberFormat="1" applyFont="1" applyFill="1" applyBorder="1" applyAlignment="1" applyProtection="1">
      <alignment horizontal="center" vertical="center" wrapText="1"/>
    </xf>
    <xf numFmtId="0" fontId="37" fillId="11" borderId="8" xfId="0" applyFont="1" applyFill="1" applyBorder="1" applyAlignment="1" applyProtection="1">
      <alignment horizontal="left"/>
    </xf>
    <xf numFmtId="0" fontId="37" fillId="11" borderId="10" xfId="0" applyFont="1" applyFill="1" applyBorder="1" applyAlignment="1" applyProtection="1">
      <alignment horizontal="left"/>
    </xf>
    <xf numFmtId="3" fontId="35" fillId="2" borderId="9" xfId="0" applyNumberFormat="1" applyFont="1" applyFill="1" applyBorder="1" applyAlignment="1" applyProtection="1">
      <alignment horizontal="center" vertical="top" wrapText="1"/>
      <protection locked="0"/>
    </xf>
    <xf numFmtId="3" fontId="35" fillId="2" borderId="3" xfId="0" applyNumberFormat="1" applyFont="1" applyFill="1" applyBorder="1" applyAlignment="1" applyProtection="1">
      <alignment horizontal="center" vertical="top" wrapText="1"/>
      <protection locked="0"/>
    </xf>
    <xf numFmtId="3" fontId="35" fillId="10" borderId="29" xfId="0" applyNumberFormat="1" applyFont="1" applyFill="1" applyBorder="1" applyAlignment="1" applyProtection="1">
      <alignment horizontal="center" vertical="center" wrapText="1"/>
    </xf>
    <xf numFmtId="3" fontId="35" fillId="10" borderId="31" xfId="0" applyNumberFormat="1" applyFont="1" applyFill="1" applyBorder="1" applyAlignment="1" applyProtection="1">
      <alignment horizontal="center" vertical="center" wrapText="1"/>
    </xf>
    <xf numFmtId="3" fontId="35" fillId="10" borderId="33" xfId="0" applyNumberFormat="1" applyFont="1" applyFill="1" applyBorder="1" applyAlignment="1" applyProtection="1">
      <alignment horizontal="center" vertical="center" wrapText="1"/>
    </xf>
    <xf numFmtId="3" fontId="35" fillId="10" borderId="9" xfId="0" applyNumberFormat="1" applyFont="1" applyFill="1" applyBorder="1" applyAlignment="1" applyProtection="1">
      <alignment horizontal="center" vertical="center"/>
    </xf>
    <xf numFmtId="1" fontId="35" fillId="3" borderId="21" xfId="0" applyNumberFormat="1" applyFont="1" applyFill="1" applyBorder="1" applyAlignment="1" applyProtection="1">
      <alignment horizontal="center" vertical="center"/>
    </xf>
    <xf numFmtId="0" fontId="16" fillId="8" borderId="0" xfId="11" applyFont="1" applyFill="1" applyAlignment="1">
      <alignment vertical="top" wrapText="1"/>
    </xf>
    <xf numFmtId="0" fontId="12" fillId="8" borderId="0" xfId="11" applyFont="1" applyFill="1" applyAlignment="1">
      <alignment vertical="center" wrapText="1"/>
    </xf>
    <xf numFmtId="0" fontId="12" fillId="8" borderId="0" xfId="11" applyFont="1" applyFill="1" applyAlignment="1">
      <alignment horizontal="left" vertical="center" wrapText="1"/>
    </xf>
    <xf numFmtId="0" fontId="13" fillId="8" borderId="0" xfId="11" applyFont="1" applyFill="1"/>
    <xf numFmtId="0" fontId="12" fillId="8" borderId="0" xfId="12" applyFont="1" applyFill="1" applyAlignment="1">
      <alignment vertical="center"/>
    </xf>
    <xf numFmtId="0" fontId="16" fillId="8" borderId="0" xfId="12" applyFont="1" applyFill="1"/>
    <xf numFmtId="3" fontId="13" fillId="8" borderId="0" xfId="12" applyNumberFormat="1" applyFont="1" applyFill="1" applyAlignment="1">
      <alignment horizontal="center" vertical="center"/>
    </xf>
    <xf numFmtId="0" fontId="13" fillId="8" borderId="0" xfId="12" applyFont="1" applyFill="1" applyAlignment="1">
      <alignment vertical="center" wrapText="1"/>
    </xf>
    <xf numFmtId="0" fontId="13" fillId="8" borderId="0" xfId="12" applyFont="1" applyFill="1" applyAlignment="1">
      <alignment horizontal="center" vertical="center"/>
    </xf>
    <xf numFmtId="3" fontId="13" fillId="8" borderId="0" xfId="12" applyNumberFormat="1" applyFont="1" applyFill="1" applyAlignment="1" applyProtection="1">
      <alignment horizontal="center" vertical="center"/>
      <protection locked="0"/>
    </xf>
    <xf numFmtId="0" fontId="18" fillId="8" borderId="0" xfId="12" applyFont="1" applyFill="1" applyAlignment="1">
      <alignment vertical="center"/>
    </xf>
    <xf numFmtId="0" fontId="12" fillId="8" borderId="0" xfId="12" applyFont="1" applyFill="1" applyAlignment="1">
      <alignment horizontal="center" vertical="center" wrapText="1"/>
    </xf>
    <xf numFmtId="0" fontId="13" fillId="8" borderId="0" xfId="12" applyFont="1" applyFill="1" applyAlignment="1">
      <alignment vertical="center"/>
    </xf>
    <xf numFmtId="0" fontId="35" fillId="8" borderId="0" xfId="0" applyFont="1" applyFill="1" applyBorder="1" applyAlignment="1" applyProtection="1">
      <alignment horizontal="center" vertical="center" wrapText="1"/>
      <protection locked="0"/>
    </xf>
    <xf numFmtId="10" fontId="35" fillId="8" borderId="0" xfId="0" applyNumberFormat="1" applyFont="1" applyFill="1" applyBorder="1" applyAlignment="1" applyProtection="1">
      <alignment horizontal="center" vertical="center" wrapText="1"/>
    </xf>
    <xf numFmtId="0" fontId="63" fillId="0" borderId="0" xfId="0" applyFont="1" applyFill="1" applyProtection="1"/>
    <xf numFmtId="0" fontId="63" fillId="8" borderId="0" xfId="0" applyFont="1" applyFill="1" applyBorder="1" applyAlignment="1">
      <alignment horizontal="left" vertical="top"/>
    </xf>
    <xf numFmtId="0" fontId="37" fillId="8" borderId="0" xfId="0" applyNumberFormat="1" applyFont="1" applyFill="1" applyBorder="1" applyAlignment="1" applyProtection="1">
      <alignment vertical="center"/>
    </xf>
    <xf numFmtId="0" fontId="30" fillId="8" borderId="0" xfId="0" applyFont="1" applyFill="1" applyBorder="1" applyAlignment="1" applyProtection="1">
      <alignment horizontal="left" vertical="center"/>
    </xf>
    <xf numFmtId="0" fontId="37" fillId="8" borderId="0" xfId="0" applyFont="1" applyFill="1" applyBorder="1" applyAlignment="1" applyProtection="1">
      <alignment horizontal="center" vertical="center"/>
    </xf>
    <xf numFmtId="0" fontId="37" fillId="8" borderId="0" xfId="0" applyFont="1" applyFill="1" applyBorder="1" applyAlignment="1" applyProtection="1">
      <alignment horizontal="center" vertical="center"/>
      <protection locked="0"/>
    </xf>
    <xf numFmtId="3" fontId="35" fillId="8" borderId="0" xfId="0" applyNumberFormat="1" applyFont="1" applyFill="1" applyBorder="1" applyAlignment="1" applyProtection="1">
      <alignment horizontal="center" vertical="center" wrapText="1"/>
      <protection locked="0"/>
    </xf>
    <xf numFmtId="3" fontId="34" fillId="2" borderId="23" xfId="0" applyNumberFormat="1" applyFont="1" applyFill="1" applyBorder="1" applyAlignment="1" applyProtection="1">
      <alignment horizontal="center" vertical="center" wrapText="1"/>
    </xf>
    <xf numFmtId="0" fontId="48" fillId="4" borderId="35" xfId="0" applyNumberFormat="1" applyFont="1" applyFill="1" applyBorder="1" applyAlignment="1" applyProtection="1">
      <alignment vertical="center"/>
    </xf>
    <xf numFmtId="0" fontId="37" fillId="4" borderId="35" xfId="0" applyNumberFormat="1" applyFont="1" applyFill="1" applyBorder="1" applyAlignment="1" applyProtection="1">
      <alignment vertical="center"/>
    </xf>
    <xf numFmtId="0" fontId="37" fillId="4" borderId="37" xfId="0" applyNumberFormat="1" applyFont="1" applyFill="1" applyBorder="1" applyAlignment="1" applyProtection="1">
      <alignment vertical="center"/>
    </xf>
    <xf numFmtId="0" fontId="37" fillId="4" borderId="29" xfId="0" applyNumberFormat="1" applyFont="1" applyFill="1" applyBorder="1" applyAlignment="1" applyProtection="1">
      <alignment vertical="center"/>
    </xf>
    <xf numFmtId="0" fontId="37" fillId="4" borderId="20" xfId="0" applyNumberFormat="1" applyFont="1" applyFill="1" applyBorder="1" applyAlignment="1" applyProtection="1">
      <alignment vertical="center"/>
    </xf>
    <xf numFmtId="0" fontId="35" fillId="4" borderId="8" xfId="0" applyFont="1" applyFill="1" applyBorder="1" applyAlignment="1" applyProtection="1">
      <alignment horizontal="center" vertical="center" wrapText="1"/>
    </xf>
    <xf numFmtId="0" fontId="35" fillId="4" borderId="7" xfId="0" applyFont="1" applyFill="1" applyBorder="1" applyAlignment="1" applyProtection="1">
      <alignment horizontal="center" vertical="center" wrapText="1"/>
    </xf>
    <xf numFmtId="0" fontId="37" fillId="0" borderId="8" xfId="0" applyFont="1" applyFill="1" applyBorder="1" applyAlignment="1" applyProtection="1">
      <alignment vertical="center"/>
      <protection locked="0"/>
    </xf>
    <xf numFmtId="0" fontId="37" fillId="0" borderId="9" xfId="0" applyFont="1" applyFill="1" applyBorder="1" applyAlignment="1" applyProtection="1">
      <alignment vertical="center"/>
      <protection locked="0"/>
    </xf>
    <xf numFmtId="4" fontId="35" fillId="10" borderId="7" xfId="0" applyNumberFormat="1" applyFont="1" applyFill="1" applyBorder="1" applyAlignment="1" applyProtection="1">
      <alignment horizontal="center" vertical="center" wrapText="1"/>
    </xf>
    <xf numFmtId="4" fontId="35" fillId="10" borderId="8" xfId="0" applyNumberFormat="1" applyFont="1" applyFill="1" applyBorder="1" applyAlignment="1" applyProtection="1">
      <alignment horizontal="center" vertical="center" wrapText="1"/>
    </xf>
    <xf numFmtId="3" fontId="35" fillId="10" borderId="7" xfId="0" applyNumberFormat="1" applyFont="1" applyFill="1" applyBorder="1" applyAlignment="1" applyProtection="1">
      <alignment horizontal="left" vertical="center" wrapText="1"/>
    </xf>
    <xf numFmtId="3" fontId="35" fillId="10" borderId="8" xfId="0" applyNumberFormat="1" applyFont="1" applyFill="1" applyBorder="1" applyAlignment="1" applyProtection="1">
      <alignment horizontal="left" vertical="center" wrapText="1"/>
    </xf>
    <xf numFmtId="10" fontId="35" fillId="10" borderId="6" xfId="0" applyNumberFormat="1" applyFont="1" applyFill="1" applyBorder="1" applyAlignment="1" applyProtection="1">
      <alignment horizontal="center" vertical="center" wrapText="1"/>
    </xf>
    <xf numFmtId="0" fontId="35" fillId="10" borderId="8" xfId="0" applyFont="1" applyFill="1" applyBorder="1" applyAlignment="1" applyProtection="1">
      <alignment vertical="top"/>
    </xf>
    <xf numFmtId="0" fontId="37" fillId="10" borderId="8" xfId="0" applyFont="1" applyFill="1" applyBorder="1" applyProtection="1"/>
    <xf numFmtId="0" fontId="34" fillId="14" borderId="21" xfId="0" applyFont="1" applyFill="1" applyBorder="1" applyAlignment="1" applyProtection="1">
      <alignment horizontal="center" vertical="center" wrapText="1"/>
    </xf>
    <xf numFmtId="0" fontId="35" fillId="8" borderId="0" xfId="0" applyNumberFormat="1" applyFont="1" applyFill="1" applyBorder="1" applyAlignment="1" applyProtection="1">
      <alignment horizontal="center" vertical="center" wrapText="1"/>
    </xf>
    <xf numFmtId="0" fontId="35" fillId="2" borderId="0" xfId="0" applyNumberFormat="1" applyFont="1" applyFill="1" applyBorder="1" applyAlignment="1" applyProtection="1">
      <alignment horizontal="center" vertical="center" wrapText="1"/>
      <protection locked="0"/>
    </xf>
    <xf numFmtId="0" fontId="34" fillId="11" borderId="28" xfId="11" applyFont="1" applyFill="1" applyBorder="1" applyAlignment="1">
      <alignment horizontal="left" vertical="top"/>
    </xf>
    <xf numFmtId="0" fontId="35" fillId="11" borderId="29" xfId="11" applyFont="1" applyFill="1" applyBorder="1"/>
    <xf numFmtId="0" fontId="35" fillId="8" borderId="0" xfId="11" applyFont="1" applyFill="1"/>
    <xf numFmtId="0" fontId="34" fillId="8" borderId="0" xfId="12" applyFont="1" applyFill="1" applyAlignment="1">
      <alignment vertical="center"/>
    </xf>
    <xf numFmtId="0" fontId="2" fillId="8" borderId="0" xfId="11" applyFont="1" applyFill="1" applyAlignment="1">
      <alignment vertical="top" wrapText="1"/>
    </xf>
    <xf numFmtId="0" fontId="34" fillId="11" borderId="8" xfId="12" applyFont="1" applyFill="1" applyBorder="1" applyAlignment="1">
      <alignment horizontal="center" vertical="center" wrapText="1"/>
    </xf>
    <xf numFmtId="0" fontId="34" fillId="7" borderId="1" xfId="12" applyFont="1" applyFill="1" applyBorder="1" applyAlignment="1">
      <alignment horizontal="center" vertical="center" wrapText="1"/>
    </xf>
    <xf numFmtId="0" fontId="34" fillId="7" borderId="8" xfId="12" applyFont="1" applyFill="1" applyBorder="1" applyAlignment="1">
      <alignment horizontal="center" vertical="center" wrapText="1"/>
    </xf>
    <xf numFmtId="3" fontId="35" fillId="8" borderId="8" xfId="13" applyNumberFormat="1" applyFont="1" applyFill="1" applyBorder="1" applyAlignment="1" applyProtection="1">
      <alignment horizontal="center" vertical="center"/>
      <protection locked="0"/>
    </xf>
    <xf numFmtId="172" fontId="35" fillId="8" borderId="8" xfId="14" applyNumberFormat="1" applyFont="1" applyFill="1" applyBorder="1" applyAlignment="1" applyProtection="1">
      <alignment horizontal="center" vertical="center"/>
      <protection locked="0"/>
    </xf>
    <xf numFmtId="0" fontId="2" fillId="0" borderId="0" xfId="12" applyFont="1"/>
    <xf numFmtId="0" fontId="34" fillId="7" borderId="8" xfId="12" applyFont="1" applyFill="1" applyBorder="1" applyAlignment="1">
      <alignment vertical="center"/>
    </xf>
    <xf numFmtId="3" fontId="35" fillId="7" borderId="8" xfId="12" applyNumberFormat="1" applyFont="1" applyFill="1" applyBorder="1" applyAlignment="1">
      <alignment horizontal="center" vertical="center"/>
    </xf>
    <xf numFmtId="0" fontId="2" fillId="8" borderId="0" xfId="12" applyFont="1" applyFill="1"/>
    <xf numFmtId="3" fontId="35" fillId="8" borderId="0" xfId="12" applyNumberFormat="1" applyFont="1" applyFill="1" applyAlignment="1">
      <alignment vertical="center"/>
    </xf>
    <xf numFmtId="0" fontId="64" fillId="8" borderId="0" xfId="11" applyFont="1" applyFill="1" applyAlignment="1">
      <alignment vertical="top" wrapText="1"/>
    </xf>
    <xf numFmtId="3" fontId="35" fillId="8" borderId="0" xfId="12" applyNumberFormat="1" applyFont="1" applyFill="1" applyAlignment="1">
      <alignment horizontal="center" vertical="center"/>
    </xf>
    <xf numFmtId="0" fontId="34" fillId="11" borderId="29" xfId="0" applyFont="1" applyFill="1" applyBorder="1" applyAlignment="1" applyProtection="1">
      <alignment horizontal="center" vertical="center" wrapText="1"/>
    </xf>
    <xf numFmtId="0" fontId="34" fillId="11" borderId="28" xfId="0" applyFont="1" applyFill="1" applyBorder="1" applyAlignment="1" applyProtection="1">
      <alignment horizontal="center" vertical="center" wrapText="1"/>
    </xf>
    <xf numFmtId="0" fontId="35" fillId="10" borderId="9" xfId="0" applyFont="1" applyFill="1" applyBorder="1" applyAlignment="1" applyProtection="1">
      <alignment vertical="top"/>
    </xf>
    <xf numFmtId="0" fontId="37" fillId="10" borderId="9" xfId="0" applyFont="1" applyFill="1" applyBorder="1" applyProtection="1"/>
    <xf numFmtId="0" fontId="35" fillId="2" borderId="21" xfId="0" applyFont="1" applyFill="1" applyBorder="1" applyAlignment="1" applyProtection="1">
      <alignment vertical="top"/>
    </xf>
    <xf numFmtId="0" fontId="35" fillId="2" borderId="21" xfId="0" applyFont="1" applyFill="1" applyBorder="1" applyAlignment="1" applyProtection="1">
      <alignment horizontal="right" vertical="top"/>
    </xf>
    <xf numFmtId="0" fontId="37" fillId="2" borderId="21" xfId="0" applyFont="1" applyFill="1" applyBorder="1" applyProtection="1"/>
    <xf numFmtId="0" fontId="34" fillId="11" borderId="40" xfId="0" applyFont="1" applyFill="1" applyBorder="1" applyAlignment="1" applyProtection="1">
      <alignment horizontal="center" vertical="center" wrapText="1"/>
      <protection locked="0"/>
    </xf>
    <xf numFmtId="3" fontId="34" fillId="10" borderId="48" xfId="0" applyNumberFormat="1" applyFont="1" applyFill="1" applyBorder="1" applyAlignment="1" applyProtection="1">
      <alignment horizontal="center" vertical="center" wrapText="1"/>
    </xf>
    <xf numFmtId="3" fontId="34" fillId="10" borderId="16" xfId="0" applyNumberFormat="1" applyFont="1" applyFill="1" applyBorder="1" applyAlignment="1" applyProtection="1">
      <alignment horizontal="center" vertical="center" wrapText="1"/>
    </xf>
    <xf numFmtId="3" fontId="34" fillId="10" borderId="49" xfId="0" applyNumberFormat="1" applyFont="1" applyFill="1" applyBorder="1" applyAlignment="1" applyProtection="1">
      <alignment horizontal="center" vertical="center" wrapText="1"/>
    </xf>
    <xf numFmtId="0" fontId="34" fillId="11" borderId="26" xfId="0" applyFont="1" applyFill="1" applyBorder="1" applyAlignment="1" applyProtection="1">
      <alignment horizontal="center" vertical="center" wrapText="1"/>
    </xf>
    <xf numFmtId="3" fontId="34" fillId="10" borderId="33" xfId="0" applyNumberFormat="1" applyFont="1" applyFill="1" applyBorder="1" applyAlignment="1" applyProtection="1">
      <alignment horizontal="center" vertical="center" wrapText="1"/>
    </xf>
    <xf numFmtId="0" fontId="34" fillId="2" borderId="7" xfId="0" applyFont="1" applyFill="1" applyBorder="1" applyAlignment="1" applyProtection="1">
      <alignment horizontal="center" vertical="center" wrapText="1"/>
    </xf>
    <xf numFmtId="0" fontId="34" fillId="2" borderId="0" xfId="0" applyFont="1" applyFill="1" applyBorder="1" applyAlignment="1" applyProtection="1">
      <alignment horizontal="center" vertical="center" wrapText="1"/>
    </xf>
    <xf numFmtId="0" fontId="35" fillId="11" borderId="20" xfId="11" applyFont="1" applyFill="1" applyBorder="1"/>
    <xf numFmtId="0" fontId="35" fillId="10" borderId="8" xfId="0" applyNumberFormat="1" applyFont="1" applyFill="1" applyBorder="1" applyAlignment="1" applyProtection="1">
      <alignment horizontal="center" vertical="center" wrapText="1"/>
    </xf>
    <xf numFmtId="0" fontId="34" fillId="11" borderId="9" xfId="0" applyFont="1" applyFill="1" applyBorder="1" applyAlignment="1" applyProtection="1">
      <alignment horizontal="center" vertical="center" wrapText="1"/>
    </xf>
    <xf numFmtId="3" fontId="35" fillId="2" borderId="14" xfId="0" applyNumberFormat="1" applyFont="1" applyFill="1" applyBorder="1" applyAlignment="1" applyProtection="1">
      <alignment horizontal="center" vertical="center" wrapText="1"/>
    </xf>
    <xf numFmtId="3" fontId="35" fillId="2" borderId="14" xfId="0" applyNumberFormat="1" applyFont="1" applyFill="1" applyBorder="1" applyAlignment="1" applyProtection="1">
      <alignment horizontal="center" wrapText="1"/>
    </xf>
    <xf numFmtId="0" fontId="35" fillId="4" borderId="8" xfId="0" applyFont="1" applyFill="1" applyBorder="1" applyAlignment="1" applyProtection="1">
      <alignment horizontal="center" vertical="center" wrapText="1"/>
    </xf>
    <xf numFmtId="0" fontId="34" fillId="11" borderId="1" xfId="0" applyFont="1" applyFill="1" applyBorder="1" applyAlignment="1" applyProtection="1">
      <alignment horizontal="center" vertical="center" wrapText="1"/>
    </xf>
    <xf numFmtId="165" fontId="35" fillId="12" borderId="8" xfId="0" applyNumberFormat="1" applyFont="1" applyFill="1" applyBorder="1" applyAlignment="1" applyProtection="1">
      <alignment horizontal="center" vertical="center"/>
      <protection locked="0"/>
    </xf>
    <xf numFmtId="165" fontId="35" fillId="12" borderId="10" xfId="0" applyNumberFormat="1" applyFont="1" applyFill="1" applyBorder="1" applyAlignment="1" applyProtection="1">
      <alignment horizontal="center" vertical="center"/>
      <protection locked="0"/>
    </xf>
    <xf numFmtId="165" fontId="35" fillId="12" borderId="10" xfId="0" applyNumberFormat="1" applyFont="1" applyFill="1" applyBorder="1" applyAlignment="1" applyProtection="1">
      <alignment horizontal="center" vertical="center"/>
      <protection locked="0"/>
    </xf>
    <xf numFmtId="165" fontId="35" fillId="4" borderId="8" xfId="0" applyNumberFormat="1" applyFont="1" applyFill="1" applyBorder="1" applyAlignment="1" applyProtection="1">
      <alignment horizontal="center" vertical="center"/>
      <protection locked="0"/>
    </xf>
    <xf numFmtId="165" fontId="35" fillId="4" borderId="8" xfId="0" applyNumberFormat="1" applyFont="1" applyFill="1" applyBorder="1" applyAlignment="1" applyProtection="1">
      <alignment horizontal="center" vertical="center"/>
      <protection locked="0"/>
    </xf>
    <xf numFmtId="171" fontId="35" fillId="7" borderId="8" xfId="0" applyNumberFormat="1" applyFont="1" applyFill="1" applyBorder="1" applyAlignment="1" applyProtection="1">
      <alignment horizontal="center" vertical="center" wrapText="1"/>
      <protection locked="0"/>
    </xf>
    <xf numFmtId="171" fontId="35" fillId="7" borderId="8" xfId="0" applyNumberFormat="1" applyFont="1" applyFill="1" applyBorder="1" applyAlignment="1" applyProtection="1">
      <alignment horizontal="center" vertical="center"/>
      <protection locked="0"/>
    </xf>
    <xf numFmtId="0" fontId="35" fillId="4" borderId="8" xfId="0" applyFont="1" applyFill="1" applyBorder="1" applyAlignment="1" applyProtection="1">
      <alignment horizontal="center" vertical="center" wrapText="1"/>
    </xf>
    <xf numFmtId="3" fontId="34" fillId="10" borderId="8" xfId="9" applyNumberFormat="1" applyFont="1" applyFill="1" applyBorder="1" applyAlignment="1" applyProtection="1">
      <alignment horizontal="center" vertical="center" wrapText="1"/>
    </xf>
    <xf numFmtId="0" fontId="37" fillId="0" borderId="8" xfId="0" applyFont="1" applyFill="1" applyBorder="1" applyAlignment="1" applyProtection="1">
      <alignment horizontal="center" vertical="center" wrapText="1"/>
    </xf>
    <xf numFmtId="0" fontId="35" fillId="0" borderId="8" xfId="0" applyFont="1" applyFill="1" applyBorder="1" applyAlignment="1" applyProtection="1">
      <alignment horizontal="center" vertical="center" wrapText="1"/>
      <protection locked="0"/>
    </xf>
    <xf numFmtId="0" fontId="35" fillId="0" borderId="8" xfId="0" applyFont="1" applyFill="1" applyBorder="1" applyAlignment="1" applyProtection="1">
      <alignment horizontal="center" vertical="center" wrapText="1"/>
    </xf>
    <xf numFmtId="0" fontId="35" fillId="0" borderId="8" xfId="0" applyFont="1" applyFill="1" applyBorder="1" applyAlignment="1" applyProtection="1">
      <alignment horizontal="center" wrapText="1"/>
    </xf>
    <xf numFmtId="0" fontId="35" fillId="0" borderId="8" xfId="0" applyFont="1" applyFill="1" applyBorder="1" applyAlignment="1" applyProtection="1">
      <alignment horizontal="center" vertical="top" wrapText="1"/>
    </xf>
    <xf numFmtId="0" fontId="35" fillId="0" borderId="8" xfId="0" applyNumberFormat="1" applyFont="1" applyFill="1" applyBorder="1" applyAlignment="1" applyProtection="1">
      <alignment horizontal="center" vertical="top" wrapText="1"/>
    </xf>
    <xf numFmtId="0" fontId="35" fillId="0" borderId="10" xfId="0" applyNumberFormat="1" applyFont="1" applyFill="1" applyBorder="1" applyAlignment="1" applyProtection="1">
      <alignment horizontal="center" vertical="top" wrapText="1"/>
    </xf>
    <xf numFmtId="0" fontId="35" fillId="4" borderId="8" xfId="0" applyFont="1" applyFill="1" applyBorder="1" applyAlignment="1" applyProtection="1">
      <alignment horizontal="center" vertical="center" wrapText="1"/>
    </xf>
    <xf numFmtId="0" fontId="35" fillId="0" borderId="8" xfId="0" applyNumberFormat="1" applyFont="1" applyFill="1" applyBorder="1" applyAlignment="1" applyProtection="1">
      <alignment horizontal="center" vertical="center" wrapText="1"/>
    </xf>
    <xf numFmtId="0" fontId="37" fillId="0" borderId="8" xfId="0" applyFont="1" applyFill="1" applyBorder="1" applyAlignment="1" applyProtection="1">
      <alignment horizontal="center" wrapText="1"/>
    </xf>
    <xf numFmtId="0" fontId="35" fillId="10" borderId="8" xfId="0" applyNumberFormat="1" applyFont="1" applyFill="1" applyBorder="1" applyAlignment="1" applyProtection="1">
      <alignment horizontal="center" wrapText="1"/>
    </xf>
    <xf numFmtId="0" fontId="57" fillId="8" borderId="38" xfId="0" applyFont="1" applyFill="1" applyBorder="1" applyAlignment="1">
      <alignment horizontal="left" vertical="center"/>
    </xf>
    <xf numFmtId="0" fontId="57" fillId="8" borderId="0" xfId="0" applyFont="1" applyFill="1" applyBorder="1" applyAlignment="1">
      <alignment horizontal="left" vertical="center"/>
    </xf>
    <xf numFmtId="0" fontId="75" fillId="0" borderId="0" xfId="0" applyFont="1" applyBorder="1"/>
    <xf numFmtId="0" fontId="57" fillId="8" borderId="0" xfId="0" applyFont="1" applyFill="1" applyBorder="1" applyAlignment="1">
      <alignment vertical="center"/>
    </xf>
    <xf numFmtId="0" fontId="76" fillId="0" borderId="0" xfId="1" applyFont="1" applyAlignment="1" applyProtection="1"/>
    <xf numFmtId="0" fontId="76" fillId="0" borderId="38" xfId="1" applyFont="1" applyBorder="1" applyAlignment="1" applyProtection="1"/>
    <xf numFmtId="0" fontId="0" fillId="8" borderId="39" xfId="0" applyFill="1" applyBorder="1"/>
    <xf numFmtId="49" fontId="45" fillId="4" borderId="1" xfId="0" applyNumberFormat="1" applyFont="1" applyFill="1" applyBorder="1" applyAlignment="1" applyProtection="1">
      <alignment horizontal="left" vertical="center"/>
      <protection locked="0"/>
    </xf>
    <xf numFmtId="0" fontId="46" fillId="17" borderId="8" xfId="1" applyFont="1" applyFill="1" applyBorder="1" applyAlignment="1" applyProtection="1">
      <alignment horizontal="left"/>
    </xf>
    <xf numFmtId="0" fontId="29" fillId="6" borderId="28" xfId="0" applyFont="1" applyFill="1" applyBorder="1" applyAlignment="1">
      <alignment horizontal="center" vertical="center"/>
    </xf>
    <xf numFmtId="0" fontId="29" fillId="6" borderId="29" xfId="0" applyFont="1" applyFill="1" applyBorder="1" applyAlignment="1">
      <alignment horizontal="center" vertical="center"/>
    </xf>
    <xf numFmtId="0" fontId="29" fillId="6" borderId="20" xfId="0" applyFont="1" applyFill="1" applyBorder="1" applyAlignment="1">
      <alignment horizontal="center" vertical="center"/>
    </xf>
    <xf numFmtId="0" fontId="46" fillId="15" borderId="8" xfId="1" applyFont="1" applyFill="1" applyBorder="1" applyAlignment="1" applyProtection="1">
      <alignment horizontal="left"/>
    </xf>
    <xf numFmtId="0" fontId="46" fillId="16" borderId="8" xfId="1" applyFont="1" applyFill="1" applyBorder="1" applyAlignment="1" applyProtection="1">
      <alignment horizontal="left"/>
    </xf>
    <xf numFmtId="0" fontId="12" fillId="8" borderId="7" xfId="0" applyFont="1" applyFill="1" applyBorder="1" applyAlignment="1" applyProtection="1">
      <alignment vertical="center" wrapText="1"/>
    </xf>
    <xf numFmtId="0" fontId="12" fillId="8" borderId="0" xfId="0" applyFont="1" applyFill="1" applyBorder="1" applyAlignment="1" applyProtection="1">
      <alignment vertical="center" wrapText="1"/>
    </xf>
    <xf numFmtId="49" fontId="21" fillId="10" borderId="28" xfId="0" applyNumberFormat="1" applyFont="1" applyFill="1" applyBorder="1" applyAlignment="1">
      <alignment horizontal="left" vertical="center" wrapText="1"/>
    </xf>
    <xf numFmtId="49" fontId="20" fillId="10" borderId="29" xfId="0" applyNumberFormat="1" applyFont="1" applyFill="1" applyBorder="1" applyAlignment="1">
      <alignment horizontal="left" vertical="center" wrapText="1"/>
    </xf>
    <xf numFmtId="49" fontId="20" fillId="10" borderId="20" xfId="0" applyNumberFormat="1" applyFont="1" applyFill="1" applyBorder="1" applyAlignment="1">
      <alignment horizontal="left" vertical="center" wrapText="1"/>
    </xf>
    <xf numFmtId="0" fontId="46" fillId="11" borderId="8" xfId="1" applyFont="1" applyFill="1" applyBorder="1" applyAlignment="1" applyProtection="1">
      <alignment horizontal="left"/>
    </xf>
    <xf numFmtId="49" fontId="20" fillId="9" borderId="8" xfId="0" applyNumberFormat="1" applyFont="1" applyFill="1" applyBorder="1" applyAlignment="1">
      <alignment horizontal="left" vertical="top" wrapText="1"/>
    </xf>
    <xf numFmtId="0" fontId="58" fillId="8" borderId="38" xfId="0" applyFont="1" applyFill="1" applyBorder="1" applyAlignment="1">
      <alignment horizontal="left" vertical="center"/>
    </xf>
    <xf numFmtId="0" fontId="58" fillId="8" borderId="0" xfId="0" applyFont="1" applyFill="1" applyBorder="1" applyAlignment="1">
      <alignment horizontal="left" vertical="center"/>
    </xf>
    <xf numFmtId="0" fontId="57" fillId="8" borderId="38" xfId="0" applyFont="1" applyFill="1" applyBorder="1" applyAlignment="1">
      <alignment horizontal="left" vertical="center" wrapText="1"/>
    </xf>
    <xf numFmtId="0" fontId="57" fillId="8" borderId="0" xfId="0" applyFont="1" applyFill="1" applyBorder="1" applyAlignment="1">
      <alignment horizontal="left" vertical="center" wrapText="1"/>
    </xf>
    <xf numFmtId="0" fontId="57" fillId="8" borderId="38" xfId="0" applyFont="1" applyFill="1" applyBorder="1" applyAlignment="1">
      <alignment horizontal="left" vertical="center"/>
    </xf>
    <xf numFmtId="0" fontId="57" fillId="8" borderId="0" xfId="0" applyFont="1" applyFill="1" applyBorder="1" applyAlignment="1">
      <alignment horizontal="left" vertical="center"/>
    </xf>
    <xf numFmtId="49" fontId="35" fillId="4" borderId="1" xfId="0" applyNumberFormat="1" applyFont="1" applyFill="1" applyBorder="1" applyAlignment="1" applyProtection="1">
      <alignment horizontal="left" vertical="center"/>
    </xf>
    <xf numFmtId="49" fontId="35" fillId="4" borderId="3" xfId="0" applyNumberFormat="1" applyFont="1" applyFill="1" applyBorder="1" applyAlignment="1" applyProtection="1">
      <alignment horizontal="left" vertical="center"/>
    </xf>
    <xf numFmtId="49" fontId="35" fillId="5" borderId="1" xfId="0" applyNumberFormat="1" applyFont="1" applyFill="1" applyBorder="1" applyAlignment="1">
      <alignment horizontal="left" vertical="center" wrapText="1"/>
    </xf>
    <xf numFmtId="49" fontId="35" fillId="5" borderId="3" xfId="0" applyNumberFormat="1" applyFont="1" applyFill="1" applyBorder="1" applyAlignment="1">
      <alignment horizontal="left" vertical="center" wrapText="1"/>
    </xf>
    <xf numFmtId="49" fontId="45" fillId="4" borderId="1" xfId="0" applyNumberFormat="1" applyFont="1" applyFill="1" applyBorder="1" applyAlignment="1" applyProtection="1">
      <alignment horizontal="left" vertical="center"/>
      <protection locked="0"/>
    </xf>
    <xf numFmtId="49" fontId="45" fillId="4" borderId="3" xfId="0" applyNumberFormat="1" applyFont="1" applyFill="1" applyBorder="1" applyAlignment="1" applyProtection="1">
      <alignment horizontal="left" vertical="center"/>
      <protection locked="0"/>
    </xf>
    <xf numFmtId="49" fontId="35" fillId="0" borderId="1" xfId="0" applyNumberFormat="1" applyFont="1" applyFill="1" applyBorder="1" applyAlignment="1" applyProtection="1">
      <alignment horizontal="left" vertical="center" wrapText="1"/>
      <protection locked="0"/>
    </xf>
    <xf numFmtId="49" fontId="35" fillId="0" borderId="2" xfId="0" applyNumberFormat="1" applyFont="1" applyFill="1" applyBorder="1" applyAlignment="1" applyProtection="1">
      <alignment horizontal="left" vertical="center" wrapText="1"/>
      <protection locked="0"/>
    </xf>
    <xf numFmtId="49" fontId="35" fillId="0" borderId="3" xfId="0" applyNumberFormat="1" applyFont="1" applyFill="1" applyBorder="1" applyAlignment="1" applyProtection="1">
      <alignment horizontal="left" vertical="center" wrapText="1"/>
      <protection locked="0"/>
    </xf>
    <xf numFmtId="49" fontId="35" fillId="5" borderId="1" xfId="0" applyNumberFormat="1" applyFont="1" applyFill="1" applyBorder="1" applyAlignment="1">
      <alignment horizontal="left" vertical="top" wrapText="1"/>
    </xf>
    <xf numFmtId="49" fontId="35" fillId="5" borderId="3" xfId="0" applyNumberFormat="1" applyFont="1" applyFill="1" applyBorder="1" applyAlignment="1">
      <alignment horizontal="left" vertical="top" wrapText="1"/>
    </xf>
    <xf numFmtId="49" fontId="43" fillId="11" borderId="1" xfId="0" applyNumberFormat="1" applyFont="1" applyFill="1" applyBorder="1" applyAlignment="1">
      <alignment horizontal="left"/>
    </xf>
    <xf numFmtId="49" fontId="43" fillId="11" borderId="3" xfId="0" applyNumberFormat="1" applyFont="1" applyFill="1" applyBorder="1" applyAlignment="1">
      <alignment horizontal="left"/>
    </xf>
    <xf numFmtId="49" fontId="35" fillId="4" borderId="1" xfId="0" applyNumberFormat="1" applyFont="1" applyFill="1" applyBorder="1" applyAlignment="1">
      <alignment horizontal="left"/>
    </xf>
    <xf numFmtId="49" fontId="35" fillId="4" borderId="3" xfId="0" applyNumberFormat="1" applyFont="1" applyFill="1" applyBorder="1" applyAlignment="1">
      <alignment horizontal="left"/>
    </xf>
    <xf numFmtId="49" fontId="37" fillId="4" borderId="1" xfId="0" applyNumberFormat="1" applyFont="1" applyFill="1" applyBorder="1" applyAlignment="1">
      <alignment horizontal="left"/>
    </xf>
    <xf numFmtId="49" fontId="37" fillId="4" borderId="3" xfId="0" applyNumberFormat="1" applyFont="1" applyFill="1" applyBorder="1" applyAlignment="1">
      <alignment horizontal="left"/>
    </xf>
    <xf numFmtId="49" fontId="35" fillId="2" borderId="1" xfId="0" applyNumberFormat="1" applyFont="1" applyFill="1" applyBorder="1" applyAlignment="1" applyProtection="1">
      <alignment horizontal="left" vertical="center"/>
      <protection locked="0"/>
    </xf>
    <xf numFmtId="49" fontId="35" fillId="2" borderId="2" xfId="0" applyNumberFormat="1" applyFont="1" applyFill="1" applyBorder="1" applyAlignment="1" applyProtection="1">
      <alignment horizontal="left" vertical="center"/>
      <protection locked="0"/>
    </xf>
    <xf numFmtId="49" fontId="35" fillId="2" borderId="3" xfId="0" applyNumberFormat="1" applyFont="1" applyFill="1" applyBorder="1" applyAlignment="1" applyProtection="1">
      <alignment horizontal="left" vertical="center"/>
      <protection locked="0"/>
    </xf>
    <xf numFmtId="49" fontId="35" fillId="2" borderId="1" xfId="0" applyNumberFormat="1" applyFont="1" applyFill="1" applyBorder="1" applyAlignment="1" applyProtection="1">
      <alignment horizontal="left" vertical="center" wrapText="1"/>
      <protection locked="0"/>
    </xf>
    <xf numFmtId="49" fontId="35" fillId="2" borderId="2" xfId="0" applyNumberFormat="1" applyFont="1" applyFill="1" applyBorder="1" applyAlignment="1" applyProtection="1">
      <alignment horizontal="left" vertical="center" wrapText="1"/>
      <protection locked="0"/>
    </xf>
    <xf numFmtId="49" fontId="35" fillId="2" borderId="3" xfId="0" applyNumberFormat="1" applyFont="1" applyFill="1" applyBorder="1" applyAlignment="1" applyProtection="1">
      <alignment horizontal="left" vertical="center" wrapText="1"/>
      <protection locked="0"/>
    </xf>
    <xf numFmtId="49" fontId="44" fillId="2" borderId="1" xfId="0" applyNumberFormat="1" applyFont="1" applyFill="1" applyBorder="1" applyAlignment="1" applyProtection="1">
      <alignment horizontal="left" vertical="center"/>
      <protection locked="0"/>
    </xf>
    <xf numFmtId="49" fontId="44" fillId="2" borderId="2" xfId="0" applyNumberFormat="1" applyFont="1" applyFill="1" applyBorder="1" applyAlignment="1" applyProtection="1">
      <alignment horizontal="left" vertical="center"/>
      <protection locked="0"/>
    </xf>
    <xf numFmtId="49" fontId="44" fillId="2" borderId="3" xfId="0" applyNumberFormat="1" applyFont="1" applyFill="1" applyBorder="1" applyAlignment="1" applyProtection="1">
      <alignment horizontal="left" vertical="center"/>
      <protection locked="0"/>
    </xf>
    <xf numFmtId="49" fontId="34" fillId="11" borderId="1" xfId="0" applyNumberFormat="1" applyFont="1" applyFill="1" applyBorder="1" applyAlignment="1" applyProtection="1">
      <alignment horizontal="left" vertical="center"/>
    </xf>
    <xf numFmtId="49" fontId="34" fillId="11" borderId="2" xfId="0" applyNumberFormat="1" applyFont="1" applyFill="1" applyBorder="1" applyAlignment="1" applyProtection="1">
      <alignment horizontal="left" vertical="center"/>
    </xf>
    <xf numFmtId="49" fontId="34" fillId="11" borderId="3" xfId="0" applyNumberFormat="1" applyFont="1" applyFill="1" applyBorder="1" applyAlignment="1" applyProtection="1">
      <alignment horizontal="left" vertical="center"/>
    </xf>
    <xf numFmtId="0" fontId="30" fillId="9" borderId="29" xfId="0" applyFont="1" applyFill="1" applyBorder="1" applyAlignment="1" applyProtection="1">
      <alignment horizontal="center" vertical="center"/>
    </xf>
    <xf numFmtId="0" fontId="30" fillId="9" borderId="20" xfId="0" applyFont="1" applyFill="1" applyBorder="1" applyAlignment="1" applyProtection="1">
      <alignment horizontal="center" vertical="center"/>
    </xf>
    <xf numFmtId="49" fontId="44" fillId="2" borderId="1" xfId="0" applyNumberFormat="1" applyFont="1" applyFill="1" applyBorder="1" applyAlignment="1" applyProtection="1">
      <alignment horizontal="left" vertical="center" wrapText="1"/>
      <protection locked="0"/>
    </xf>
    <xf numFmtId="49" fontId="44" fillId="2" borderId="2" xfId="0" applyNumberFormat="1" applyFont="1" applyFill="1" applyBorder="1" applyAlignment="1" applyProtection="1">
      <alignment horizontal="left" vertical="center" wrapText="1"/>
      <protection locked="0"/>
    </xf>
    <xf numFmtId="49" fontId="44" fillId="2" borderId="3" xfId="0" applyNumberFormat="1" applyFont="1" applyFill="1" applyBorder="1" applyAlignment="1" applyProtection="1">
      <alignment horizontal="left" vertical="center" wrapText="1"/>
      <protection locked="0"/>
    </xf>
    <xf numFmtId="10" fontId="35" fillId="2" borderId="1" xfId="0" applyNumberFormat="1" applyFont="1" applyFill="1" applyBorder="1" applyAlignment="1" applyProtection="1">
      <alignment horizontal="left" vertical="center"/>
      <protection locked="0"/>
    </xf>
    <xf numFmtId="10" fontId="35" fillId="2" borderId="2" xfId="0" applyNumberFormat="1" applyFont="1" applyFill="1" applyBorder="1" applyAlignment="1" applyProtection="1">
      <alignment horizontal="left" vertical="center"/>
      <protection locked="0"/>
    </xf>
    <xf numFmtId="10" fontId="35" fillId="2" borderId="3" xfId="0" applyNumberFormat="1" applyFont="1" applyFill="1" applyBorder="1" applyAlignment="1" applyProtection="1">
      <alignment horizontal="left" vertical="center"/>
      <protection locked="0"/>
    </xf>
    <xf numFmtId="49" fontId="43" fillId="11" borderId="2" xfId="0" applyNumberFormat="1" applyFont="1" applyFill="1" applyBorder="1" applyAlignment="1">
      <alignment horizontal="left"/>
    </xf>
    <xf numFmtId="49" fontId="35" fillId="11" borderId="1" xfId="0" applyNumberFormat="1" applyFont="1" applyFill="1" applyBorder="1" applyAlignment="1" applyProtection="1">
      <alignment horizontal="left" vertical="center"/>
    </xf>
    <xf numFmtId="49" fontId="35" fillId="11" borderId="2" xfId="0" applyNumberFormat="1" applyFont="1" applyFill="1" applyBorder="1" applyAlignment="1" applyProtection="1">
      <alignment horizontal="left" vertical="center"/>
    </xf>
    <xf numFmtId="49" fontId="35" fillId="11" borderId="3" xfId="0" applyNumberFormat="1" applyFont="1" applyFill="1" applyBorder="1" applyAlignment="1" applyProtection="1">
      <alignment horizontal="left" vertical="center"/>
    </xf>
    <xf numFmtId="49" fontId="35" fillId="2" borderId="12" xfId="0" applyNumberFormat="1" applyFont="1" applyFill="1" applyBorder="1" applyAlignment="1" applyProtection="1">
      <alignment horizontal="left" vertical="center"/>
      <protection locked="0"/>
    </xf>
    <xf numFmtId="49" fontId="35" fillId="2" borderId="4" xfId="0" applyNumberFormat="1" applyFont="1" applyFill="1" applyBorder="1" applyAlignment="1" applyProtection="1">
      <alignment horizontal="left" vertical="center"/>
      <protection locked="0"/>
    </xf>
    <xf numFmtId="49" fontId="35" fillId="2" borderId="5" xfId="0" applyNumberFormat="1" applyFont="1" applyFill="1" applyBorder="1" applyAlignment="1" applyProtection="1">
      <alignment horizontal="left" vertical="center"/>
      <protection locked="0"/>
    </xf>
    <xf numFmtId="49" fontId="35" fillId="2" borderId="6" xfId="0" applyNumberFormat="1" applyFont="1" applyFill="1" applyBorder="1" applyAlignment="1" applyProtection="1">
      <alignment horizontal="left" vertical="center"/>
      <protection locked="0"/>
    </xf>
    <xf numFmtId="49" fontId="35" fillId="2" borderId="14" xfId="0" applyNumberFormat="1" applyFont="1" applyFill="1" applyBorder="1" applyAlignment="1" applyProtection="1">
      <alignment horizontal="left" vertical="center"/>
      <protection locked="0"/>
    </xf>
    <xf numFmtId="49" fontId="35" fillId="2" borderId="15" xfId="0" applyNumberFormat="1" applyFont="1" applyFill="1" applyBorder="1" applyAlignment="1" applyProtection="1">
      <alignment horizontal="left" vertical="center"/>
      <protection locked="0"/>
    </xf>
    <xf numFmtId="49" fontId="35" fillId="4" borderId="12" xfId="0" applyNumberFormat="1" applyFont="1" applyFill="1" applyBorder="1" applyAlignment="1" applyProtection="1">
      <alignment horizontal="left" vertical="center"/>
    </xf>
    <xf numFmtId="49" fontId="35" fillId="4" borderId="5" xfId="0" applyNumberFormat="1" applyFont="1" applyFill="1" applyBorder="1" applyAlignment="1" applyProtection="1">
      <alignment horizontal="left" vertical="center"/>
    </xf>
    <xf numFmtId="49" fontId="35" fillId="4" borderId="6" xfId="0" applyNumberFormat="1" applyFont="1" applyFill="1" applyBorder="1" applyAlignment="1" applyProtection="1">
      <alignment horizontal="left" vertical="center"/>
    </xf>
    <xf numFmtId="49" fontId="35" fillId="4" borderId="15" xfId="0" applyNumberFormat="1" applyFont="1" applyFill="1" applyBorder="1" applyAlignment="1" applyProtection="1">
      <alignment horizontal="left" vertical="center"/>
    </xf>
    <xf numFmtId="0" fontId="34" fillId="9" borderId="28" xfId="0" applyFont="1" applyFill="1" applyBorder="1" applyAlignment="1" applyProtection="1">
      <alignment horizontal="center" vertical="center" wrapText="1"/>
    </xf>
    <xf numFmtId="0" fontId="34" fillId="9" borderId="29" xfId="0" applyFont="1" applyFill="1" applyBorder="1" applyAlignment="1" applyProtection="1">
      <alignment horizontal="center" vertical="center" wrapText="1"/>
    </xf>
    <xf numFmtId="0" fontId="34" fillId="9" borderId="20" xfId="0" applyFont="1" applyFill="1" applyBorder="1" applyAlignment="1" applyProtection="1">
      <alignment horizontal="center" vertical="center" wrapText="1"/>
    </xf>
    <xf numFmtId="0" fontId="34" fillId="11" borderId="28" xfId="0" applyFont="1" applyFill="1" applyBorder="1" applyAlignment="1" applyProtection="1">
      <alignment horizontal="center" vertical="center" wrapText="1"/>
    </xf>
    <xf numFmtId="0" fontId="34" fillId="11" borderId="29" xfId="0" applyFont="1" applyFill="1" applyBorder="1" applyAlignment="1" applyProtection="1">
      <alignment horizontal="center" vertical="center" wrapText="1"/>
    </xf>
    <xf numFmtId="0" fontId="34" fillId="11" borderId="27" xfId="0" applyFont="1" applyFill="1" applyBorder="1" applyAlignment="1" applyProtection="1">
      <alignment horizontal="center" vertical="center" wrapText="1"/>
    </xf>
    <xf numFmtId="0" fontId="54" fillId="11" borderId="29" xfId="0" applyFont="1" applyFill="1" applyBorder="1" applyAlignment="1" applyProtection="1">
      <alignment horizontal="center" vertical="center" wrapText="1"/>
    </xf>
    <xf numFmtId="0" fontId="54" fillId="11" borderId="27" xfId="0" applyFont="1" applyFill="1" applyBorder="1" applyAlignment="1" applyProtection="1">
      <alignment horizontal="center" vertical="center" wrapText="1"/>
    </xf>
    <xf numFmtId="0" fontId="34" fillId="11" borderId="28" xfId="0" applyFont="1" applyFill="1" applyBorder="1" applyAlignment="1" applyProtection="1">
      <alignment horizontal="left" vertical="top" wrapText="1"/>
    </xf>
    <xf numFmtId="0" fontId="34" fillId="11" borderId="29" xfId="0" applyFont="1" applyFill="1" applyBorder="1" applyAlignment="1" applyProtection="1">
      <alignment horizontal="left" vertical="top" wrapText="1"/>
    </xf>
    <xf numFmtId="0" fontId="34" fillId="11" borderId="20" xfId="0" applyFont="1" applyFill="1" applyBorder="1" applyAlignment="1" applyProtection="1">
      <alignment horizontal="left" vertical="top" wrapText="1"/>
    </xf>
    <xf numFmtId="0" fontId="34" fillId="11" borderId="20" xfId="0" applyFont="1" applyFill="1" applyBorder="1" applyAlignment="1" applyProtection="1">
      <alignment horizontal="center" vertical="center" wrapText="1"/>
    </xf>
    <xf numFmtId="0" fontId="29" fillId="6" borderId="28" xfId="0" applyFont="1" applyFill="1" applyBorder="1" applyAlignment="1" applyProtection="1">
      <alignment horizontal="left" vertical="center"/>
    </xf>
    <xf numFmtId="0" fontId="29" fillId="6" borderId="29" xfId="0" applyFont="1" applyFill="1" applyBorder="1" applyAlignment="1" applyProtection="1">
      <alignment horizontal="left" vertical="center"/>
    </xf>
    <xf numFmtId="0" fontId="29" fillId="6" borderId="20" xfId="0" applyFont="1" applyFill="1" applyBorder="1" applyAlignment="1" applyProtection="1">
      <alignment horizontal="left" vertical="center"/>
    </xf>
    <xf numFmtId="0" fontId="29" fillId="9" borderId="28" xfId="0" applyFont="1" applyFill="1" applyBorder="1" applyAlignment="1" applyProtection="1">
      <alignment horizontal="center" vertical="center"/>
    </xf>
    <xf numFmtId="0" fontId="29" fillId="9" borderId="29" xfId="0" applyFont="1" applyFill="1" applyBorder="1" applyAlignment="1" applyProtection="1">
      <alignment horizontal="center" vertical="center"/>
    </xf>
    <xf numFmtId="0" fontId="29" fillId="9" borderId="20" xfId="0" applyFont="1" applyFill="1" applyBorder="1" applyAlignment="1" applyProtection="1">
      <alignment horizontal="center" vertical="center"/>
    </xf>
    <xf numFmtId="0" fontId="34" fillId="9" borderId="31" xfId="0" applyFont="1" applyFill="1" applyBorder="1" applyAlignment="1" applyProtection="1">
      <alignment horizontal="center" vertical="center" wrapText="1"/>
    </xf>
    <xf numFmtId="0" fontId="34" fillId="9" borderId="32" xfId="0" applyFont="1" applyFill="1" applyBorder="1" applyAlignment="1" applyProtection="1">
      <alignment horizontal="center" vertical="center" wrapText="1"/>
    </xf>
    <xf numFmtId="0" fontId="34" fillId="9" borderId="33" xfId="0" applyFont="1" applyFill="1" applyBorder="1" applyAlignment="1" applyProtection="1">
      <alignment horizontal="center" vertical="center" wrapText="1"/>
    </xf>
    <xf numFmtId="0" fontId="34" fillId="11" borderId="28" xfId="0" applyFont="1" applyFill="1" applyBorder="1" applyAlignment="1" applyProtection="1">
      <alignment horizontal="left" vertical="center" wrapText="1"/>
    </xf>
    <xf numFmtId="0" fontId="34" fillId="11" borderId="29" xfId="0" applyFont="1" applyFill="1" applyBorder="1" applyAlignment="1" applyProtection="1">
      <alignment horizontal="left" vertical="center" wrapText="1"/>
    </xf>
    <xf numFmtId="0" fontId="34" fillId="11" borderId="20" xfId="0" applyFont="1" applyFill="1" applyBorder="1" applyAlignment="1" applyProtection="1">
      <alignment horizontal="left" vertical="center" wrapText="1"/>
    </xf>
    <xf numFmtId="0" fontId="48" fillId="4" borderId="1" xfId="0" applyNumberFormat="1" applyFont="1" applyFill="1" applyBorder="1" applyAlignment="1" applyProtection="1">
      <alignment horizontal="left" vertical="center"/>
    </xf>
    <xf numFmtId="0" fontId="48" fillId="4" borderId="2" xfId="0" applyNumberFormat="1" applyFont="1" applyFill="1" applyBorder="1" applyAlignment="1" applyProtection="1">
      <alignment horizontal="left" vertical="center"/>
    </xf>
    <xf numFmtId="0" fontId="48" fillId="4" borderId="3" xfId="0" applyNumberFormat="1" applyFont="1" applyFill="1" applyBorder="1" applyAlignment="1" applyProtection="1">
      <alignment horizontal="left" vertical="center"/>
    </xf>
    <xf numFmtId="0" fontId="35" fillId="4" borderId="9" xfId="0" applyFont="1" applyFill="1" applyBorder="1" applyAlignment="1" applyProtection="1">
      <alignment horizontal="center" vertical="center" wrapText="1"/>
    </xf>
    <xf numFmtId="0" fontId="35" fillId="4" borderId="8" xfId="0" applyFont="1" applyFill="1" applyBorder="1" applyAlignment="1" applyProtection="1">
      <alignment horizontal="center" vertical="center" wrapText="1"/>
    </xf>
    <xf numFmtId="0" fontId="35" fillId="4" borderId="10" xfId="0" applyFont="1" applyFill="1" applyBorder="1" applyAlignment="1" applyProtection="1">
      <alignment horizontal="center" vertical="center" wrapText="1"/>
    </xf>
    <xf numFmtId="0" fontId="35" fillId="4" borderId="8" xfId="0" applyFont="1" applyFill="1" applyBorder="1" applyAlignment="1" applyProtection="1">
      <alignment horizontal="center" vertical="center"/>
    </xf>
    <xf numFmtId="0" fontId="35" fillId="4" borderId="1" xfId="0" applyFont="1" applyFill="1" applyBorder="1" applyAlignment="1" applyProtection="1">
      <alignment horizontal="center" vertical="center"/>
    </xf>
    <xf numFmtId="0" fontId="35" fillId="11" borderId="8" xfId="0" applyFont="1" applyFill="1" applyBorder="1" applyAlignment="1" applyProtection="1">
      <alignment horizontal="left" vertical="center"/>
      <protection locked="0"/>
    </xf>
    <xf numFmtId="0" fontId="34" fillId="11" borderId="31" xfId="0" applyFont="1" applyFill="1" applyBorder="1" applyAlignment="1" applyProtection="1">
      <alignment horizontal="left" vertical="center"/>
    </xf>
    <xf numFmtId="0" fontId="34" fillId="11" borderId="32" xfId="0" applyFont="1" applyFill="1" applyBorder="1" applyAlignment="1" applyProtection="1">
      <alignment horizontal="left" vertical="center"/>
    </xf>
    <xf numFmtId="0" fontId="34" fillId="11" borderId="33" xfId="0" applyFont="1" applyFill="1" applyBorder="1" applyAlignment="1" applyProtection="1">
      <alignment horizontal="left" vertical="center"/>
    </xf>
    <xf numFmtId="0" fontId="34" fillId="11" borderId="31" xfId="0" applyFont="1" applyFill="1" applyBorder="1" applyAlignment="1" applyProtection="1">
      <alignment horizontal="center" vertical="center"/>
    </xf>
    <xf numFmtId="0" fontId="34" fillId="11" borderId="32" xfId="0" applyFont="1" applyFill="1" applyBorder="1" applyAlignment="1" applyProtection="1">
      <alignment horizontal="center" vertical="center"/>
    </xf>
    <xf numFmtId="0" fontId="34" fillId="11" borderId="33" xfId="0" applyFont="1" applyFill="1" applyBorder="1" applyAlignment="1" applyProtection="1">
      <alignment horizontal="center" vertical="center"/>
    </xf>
    <xf numFmtId="0" fontId="35" fillId="4" borderId="1" xfId="0" applyFont="1" applyFill="1" applyBorder="1" applyAlignment="1" applyProtection="1">
      <alignment horizontal="center" vertical="center" wrapText="1"/>
      <protection locked="0"/>
    </xf>
    <xf numFmtId="0" fontId="35" fillId="4" borderId="3" xfId="0" applyFont="1" applyFill="1" applyBorder="1" applyAlignment="1" applyProtection="1">
      <alignment horizontal="center" vertical="center" wrapText="1"/>
      <protection locked="0"/>
    </xf>
    <xf numFmtId="0" fontId="34" fillId="11" borderId="31" xfId="0" applyFont="1" applyFill="1" applyBorder="1" applyAlignment="1" applyProtection="1">
      <alignment horizontal="left" vertical="center" wrapText="1"/>
    </xf>
    <xf numFmtId="0" fontId="34" fillId="11" borderId="33" xfId="0" applyFont="1" applyFill="1" applyBorder="1" applyAlignment="1" applyProtection="1">
      <alignment horizontal="left" vertical="center" wrapText="1"/>
    </xf>
    <xf numFmtId="0" fontId="34" fillId="3" borderId="28" xfId="0" applyFont="1" applyFill="1" applyBorder="1" applyAlignment="1" applyProtection="1">
      <alignment horizontal="center" vertical="center"/>
    </xf>
    <xf numFmtId="0" fontId="34" fillId="3" borderId="29" xfId="0" applyFont="1" applyFill="1" applyBorder="1" applyAlignment="1" applyProtection="1">
      <alignment horizontal="center" vertical="center"/>
    </xf>
    <xf numFmtId="0" fontId="34" fillId="3" borderId="20" xfId="0" applyFont="1" applyFill="1" applyBorder="1" applyAlignment="1" applyProtection="1">
      <alignment horizontal="center" vertical="center"/>
    </xf>
    <xf numFmtId="0" fontId="36" fillId="2" borderId="0" xfId="0" applyFont="1" applyFill="1" applyBorder="1" applyAlignment="1" applyProtection="1">
      <alignment horizontal="left" vertical="top" wrapText="1"/>
    </xf>
    <xf numFmtId="0" fontId="35" fillId="2" borderId="0" xfId="0" applyFont="1" applyFill="1" applyBorder="1" applyAlignment="1" applyProtection="1">
      <alignment horizontal="left"/>
    </xf>
    <xf numFmtId="0" fontId="34" fillId="4" borderId="8" xfId="0" applyFont="1" applyFill="1" applyBorder="1" applyAlignment="1" applyProtection="1">
      <alignment horizontal="left" vertical="center"/>
    </xf>
    <xf numFmtId="0" fontId="35" fillId="4" borderId="8" xfId="0" applyFont="1" applyFill="1" applyBorder="1" applyAlignment="1" applyProtection="1">
      <alignment horizontal="left" vertical="center"/>
    </xf>
    <xf numFmtId="0" fontId="35" fillId="4" borderId="1" xfId="0" applyFont="1" applyFill="1" applyBorder="1" applyAlignment="1" applyProtection="1">
      <alignment horizontal="left" vertical="center"/>
    </xf>
    <xf numFmtId="0" fontId="35" fillId="4" borderId="3" xfId="0" applyFont="1" applyFill="1" applyBorder="1" applyAlignment="1" applyProtection="1">
      <alignment horizontal="left" vertical="center"/>
    </xf>
    <xf numFmtId="0" fontId="34" fillId="11" borderId="32" xfId="0" applyFont="1" applyFill="1" applyBorder="1" applyAlignment="1" applyProtection="1">
      <alignment horizontal="center" vertical="center" wrapText="1"/>
    </xf>
    <xf numFmtId="0" fontId="34" fillId="11" borderId="33" xfId="0" applyFont="1" applyFill="1" applyBorder="1" applyAlignment="1" applyProtection="1">
      <alignment horizontal="center" vertical="center" wrapText="1"/>
    </xf>
    <xf numFmtId="0" fontId="41" fillId="2" borderId="0" xfId="0" applyFont="1" applyFill="1" applyBorder="1" applyAlignment="1" applyProtection="1">
      <alignment horizontal="center" vertical="center" wrapText="1"/>
    </xf>
    <xf numFmtId="0" fontId="34" fillId="11" borderId="31" xfId="0" applyFont="1" applyFill="1" applyBorder="1" applyAlignment="1" applyProtection="1">
      <alignment horizontal="left" vertical="top" wrapText="1"/>
    </xf>
    <xf numFmtId="0" fontId="34" fillId="11" borderId="32" xfId="0" applyFont="1" applyFill="1" applyBorder="1" applyAlignment="1" applyProtection="1">
      <alignment horizontal="left" vertical="top" wrapText="1"/>
    </xf>
    <xf numFmtId="0" fontId="34" fillId="11" borderId="26" xfId="0" applyFont="1" applyFill="1" applyBorder="1" applyAlignment="1" applyProtection="1">
      <alignment horizontal="left" vertical="top" wrapText="1"/>
    </xf>
    <xf numFmtId="0" fontId="34" fillId="9" borderId="28" xfId="0" applyFont="1" applyFill="1" applyBorder="1" applyAlignment="1" applyProtection="1">
      <alignment horizontal="center" vertical="center"/>
    </xf>
    <xf numFmtId="0" fontId="34" fillId="9" borderId="29" xfId="0" applyFont="1" applyFill="1" applyBorder="1" applyAlignment="1" applyProtection="1">
      <alignment horizontal="center" vertical="center"/>
    </xf>
    <xf numFmtId="0" fontId="34" fillId="9" borderId="20" xfId="0" applyFont="1" applyFill="1" applyBorder="1" applyAlignment="1" applyProtection="1">
      <alignment horizontal="center" vertical="center"/>
    </xf>
    <xf numFmtId="0" fontId="34" fillId="4" borderId="28" xfId="0" applyFont="1" applyFill="1" applyBorder="1" applyAlignment="1" applyProtection="1">
      <alignment horizontal="left" vertical="center"/>
    </xf>
    <xf numFmtId="0" fontId="34" fillId="4" borderId="29" xfId="0" applyFont="1" applyFill="1" applyBorder="1" applyAlignment="1" applyProtection="1">
      <alignment horizontal="left" vertical="center"/>
    </xf>
    <xf numFmtId="0" fontId="34" fillId="4" borderId="20" xfId="0" applyFont="1" applyFill="1" applyBorder="1" applyAlignment="1" applyProtection="1">
      <alignment horizontal="left" vertical="center"/>
    </xf>
    <xf numFmtId="0" fontId="34" fillId="11" borderId="31" xfId="0" applyFont="1" applyFill="1" applyBorder="1" applyAlignment="1" applyProtection="1">
      <alignment horizontal="center" vertical="center" wrapText="1"/>
    </xf>
    <xf numFmtId="0" fontId="34" fillId="4" borderId="1" xfId="0" applyFont="1" applyFill="1" applyBorder="1" applyAlignment="1" applyProtection="1">
      <alignment horizontal="center" vertical="center"/>
    </xf>
    <xf numFmtId="0" fontId="34" fillId="4" borderId="3" xfId="0" applyFont="1" applyFill="1" applyBorder="1" applyAlignment="1" applyProtection="1">
      <alignment horizontal="center" vertical="center"/>
    </xf>
    <xf numFmtId="0" fontId="35" fillId="4" borderId="12" xfId="0" applyFont="1" applyFill="1" applyBorder="1" applyAlignment="1" applyProtection="1">
      <alignment horizontal="left" vertical="center"/>
    </xf>
    <xf numFmtId="0" fontId="35" fillId="4" borderId="5" xfId="0" applyFont="1" applyFill="1" applyBorder="1" applyAlignment="1" applyProtection="1">
      <alignment horizontal="left" vertical="center"/>
    </xf>
    <xf numFmtId="0" fontId="35" fillId="11" borderId="1" xfId="0" applyFont="1" applyFill="1" applyBorder="1" applyAlignment="1" applyProtection="1">
      <alignment horizontal="left" vertical="center"/>
      <protection locked="0"/>
    </xf>
    <xf numFmtId="0" fontId="35" fillId="11" borderId="2" xfId="0" applyFont="1" applyFill="1" applyBorder="1" applyAlignment="1" applyProtection="1">
      <alignment horizontal="left" vertical="center"/>
      <protection locked="0"/>
    </xf>
    <xf numFmtId="0" fontId="35" fillId="11" borderId="3" xfId="0" applyFont="1" applyFill="1" applyBorder="1" applyAlignment="1" applyProtection="1">
      <alignment horizontal="left" vertical="center"/>
      <protection locked="0"/>
    </xf>
    <xf numFmtId="0" fontId="49" fillId="8" borderId="0" xfId="0" applyFont="1" applyFill="1" applyBorder="1" applyAlignment="1" applyProtection="1">
      <alignment horizontal="left" vertical="top" wrapText="1"/>
    </xf>
    <xf numFmtId="0" fontId="34" fillId="8" borderId="0" xfId="0" applyFont="1" applyFill="1" applyBorder="1" applyAlignment="1" applyProtection="1">
      <alignment horizontal="left" vertical="top" wrapText="1"/>
    </xf>
    <xf numFmtId="0" fontId="30" fillId="6" borderId="28" xfId="0" applyFont="1" applyFill="1" applyBorder="1" applyAlignment="1">
      <alignment horizontal="left" vertical="center"/>
    </xf>
    <xf numFmtId="0" fontId="30" fillId="6" borderId="29" xfId="0" applyFont="1" applyFill="1" applyBorder="1" applyAlignment="1">
      <alignment horizontal="left" vertical="center"/>
    </xf>
    <xf numFmtId="0" fontId="30" fillId="6" borderId="20" xfId="0" applyFont="1" applyFill="1" applyBorder="1" applyAlignment="1">
      <alignment horizontal="left" vertical="center"/>
    </xf>
    <xf numFmtId="0" fontId="34" fillId="11" borderId="1" xfId="0" applyFont="1" applyFill="1" applyBorder="1" applyAlignment="1">
      <alignment horizontal="center" vertical="center"/>
    </xf>
    <xf numFmtId="0" fontId="34" fillId="11" borderId="3" xfId="0" applyFont="1" applyFill="1" applyBorder="1" applyAlignment="1">
      <alignment horizontal="center" vertical="center"/>
    </xf>
    <xf numFmtId="0" fontId="48" fillId="4" borderId="8" xfId="0" applyNumberFormat="1" applyFont="1" applyFill="1" applyBorder="1" applyAlignment="1" applyProtection="1">
      <alignment horizontal="left" vertical="center"/>
    </xf>
    <xf numFmtId="0" fontId="30" fillId="9" borderId="28" xfId="0" applyFont="1" applyFill="1" applyBorder="1" applyAlignment="1">
      <alignment horizontal="center" vertical="center"/>
    </xf>
    <xf numFmtId="0" fontId="30" fillId="9" borderId="29" xfId="0" applyFont="1" applyFill="1" applyBorder="1" applyAlignment="1">
      <alignment horizontal="center" vertical="center"/>
    </xf>
    <xf numFmtId="0" fontId="30" fillId="9" borderId="20" xfId="0" applyFont="1" applyFill="1" applyBorder="1" applyAlignment="1">
      <alignment horizontal="center" vertical="center"/>
    </xf>
    <xf numFmtId="0" fontId="34" fillId="11" borderId="10" xfId="0" applyFont="1" applyFill="1" applyBorder="1" applyAlignment="1">
      <alignment horizontal="center" vertical="center" wrapText="1"/>
    </xf>
    <xf numFmtId="0" fontId="34" fillId="11" borderId="18" xfId="0" applyFont="1" applyFill="1" applyBorder="1" applyAlignment="1">
      <alignment horizontal="center" vertical="center" wrapText="1"/>
    </xf>
    <xf numFmtId="0" fontId="34" fillId="11" borderId="17" xfId="0" applyFont="1" applyFill="1" applyBorder="1" applyAlignment="1">
      <alignment horizontal="center" vertical="center"/>
    </xf>
    <xf numFmtId="0" fontId="34" fillId="11" borderId="30" xfId="0" applyFont="1" applyFill="1" applyBorder="1" applyAlignment="1">
      <alignment horizontal="center" vertical="center"/>
    </xf>
    <xf numFmtId="0" fontId="34" fillId="11" borderId="25" xfId="0" applyFont="1" applyFill="1" applyBorder="1" applyAlignment="1">
      <alignment horizontal="center" vertical="center"/>
    </xf>
    <xf numFmtId="0" fontId="34" fillId="4" borderId="8" xfId="0" applyFont="1" applyFill="1" applyBorder="1" applyAlignment="1" applyProtection="1">
      <alignment horizontal="left" vertical="center" wrapText="1"/>
    </xf>
    <xf numFmtId="0" fontId="34" fillId="11" borderId="1" xfId="0" applyNumberFormat="1" applyFont="1" applyFill="1" applyBorder="1" applyAlignment="1" applyProtection="1">
      <alignment horizontal="center" vertical="center"/>
    </xf>
    <xf numFmtId="0" fontId="34" fillId="11" borderId="3" xfId="0" applyNumberFormat="1" applyFont="1" applyFill="1" applyBorder="1" applyAlignment="1" applyProtection="1">
      <alignment horizontal="center" vertical="center"/>
    </xf>
    <xf numFmtId="3" fontId="34" fillId="11" borderId="10" xfId="0" applyNumberFormat="1" applyFont="1" applyFill="1" applyBorder="1" applyAlignment="1" applyProtection="1">
      <alignment horizontal="center" vertical="center" wrapText="1"/>
    </xf>
    <xf numFmtId="3" fontId="34" fillId="11" borderId="9" xfId="0" applyNumberFormat="1" applyFont="1" applyFill="1" applyBorder="1" applyAlignment="1" applyProtection="1">
      <alignment horizontal="center" vertical="center" wrapText="1"/>
    </xf>
    <xf numFmtId="3" fontId="34" fillId="11" borderId="10" xfId="0" applyNumberFormat="1" applyFont="1" applyFill="1" applyBorder="1" applyAlignment="1" applyProtection="1">
      <alignment horizontal="center" vertical="center"/>
    </xf>
    <xf numFmtId="3" fontId="34" fillId="11" borderId="9" xfId="0" applyNumberFormat="1" applyFont="1" applyFill="1" applyBorder="1" applyAlignment="1" applyProtection="1">
      <alignment horizontal="center" vertical="center"/>
    </xf>
    <xf numFmtId="0" fontId="34" fillId="11" borderId="8" xfId="0" applyNumberFormat="1" applyFont="1" applyFill="1" applyBorder="1" applyAlignment="1" applyProtection="1">
      <alignment horizontal="center" vertical="center" wrapText="1"/>
    </xf>
    <xf numFmtId="0" fontId="34" fillId="11" borderId="8" xfId="0" applyNumberFormat="1" applyFont="1" applyFill="1" applyBorder="1" applyAlignment="1" applyProtection="1">
      <alignment horizontal="center" vertical="center"/>
    </xf>
    <xf numFmtId="0" fontId="35" fillId="4" borderId="12" xfId="0" applyFont="1" applyFill="1" applyBorder="1" applyAlignment="1" applyProtection="1">
      <alignment horizontal="left" vertical="center" wrapText="1"/>
      <protection locked="0"/>
    </xf>
    <xf numFmtId="0" fontId="35" fillId="4" borderId="5" xfId="0" applyFont="1" applyFill="1" applyBorder="1" applyAlignment="1" applyProtection="1">
      <alignment horizontal="left" vertical="center" wrapText="1"/>
      <protection locked="0"/>
    </xf>
    <xf numFmtId="0" fontId="34" fillId="11" borderId="12" xfId="0" applyFont="1" applyFill="1" applyBorder="1" applyAlignment="1" applyProtection="1">
      <alignment horizontal="center" vertical="center" wrapText="1"/>
    </xf>
    <xf numFmtId="0" fontId="34" fillId="11" borderId="5" xfId="0" applyFont="1" applyFill="1" applyBorder="1" applyAlignment="1" applyProtection="1">
      <alignment horizontal="center" vertical="center" wrapText="1"/>
    </xf>
    <xf numFmtId="0" fontId="34" fillId="11" borderId="6" xfId="0" applyFont="1" applyFill="1" applyBorder="1" applyAlignment="1" applyProtection="1">
      <alignment horizontal="center" vertical="center" wrapText="1"/>
    </xf>
    <xf numFmtId="0" fontId="34" fillId="11" borderId="15" xfId="0" applyFont="1" applyFill="1" applyBorder="1" applyAlignment="1" applyProtection="1">
      <alignment horizontal="center" vertical="center" wrapText="1"/>
    </xf>
    <xf numFmtId="0" fontId="30" fillId="9" borderId="28" xfId="0" applyFont="1" applyFill="1" applyBorder="1" applyAlignment="1" applyProtection="1">
      <alignment horizontal="center" vertical="center"/>
    </xf>
    <xf numFmtId="0" fontId="30" fillId="6" borderId="28" xfId="0" applyFont="1" applyFill="1" applyBorder="1" applyAlignment="1" applyProtection="1">
      <alignment horizontal="left" vertical="center"/>
    </xf>
    <xf numFmtId="0" fontId="30" fillId="6" borderId="29" xfId="0" applyFont="1" applyFill="1" applyBorder="1" applyAlignment="1" applyProtection="1">
      <alignment horizontal="left" vertical="center"/>
    </xf>
    <xf numFmtId="0" fontId="30" fillId="6" borderId="20" xfId="0" applyFont="1" applyFill="1" applyBorder="1" applyAlignment="1" applyProtection="1">
      <alignment horizontal="left" vertical="center"/>
    </xf>
    <xf numFmtId="0" fontId="34" fillId="11" borderId="1" xfId="0" applyFont="1" applyFill="1" applyBorder="1" applyAlignment="1" applyProtection="1">
      <alignment horizontal="center" vertical="center" wrapText="1"/>
    </xf>
    <xf numFmtId="0" fontId="34" fillId="11" borderId="2" xfId="0" applyFont="1" applyFill="1" applyBorder="1" applyAlignment="1" applyProtection="1">
      <alignment horizontal="center" vertical="center" wrapText="1"/>
    </xf>
    <xf numFmtId="0" fontId="34" fillId="11" borderId="3" xfId="0" applyFont="1" applyFill="1" applyBorder="1" applyAlignment="1" applyProtection="1">
      <alignment horizontal="center" vertical="center" wrapText="1"/>
    </xf>
    <xf numFmtId="0" fontId="34" fillId="4" borderId="10" xfId="0" applyFont="1" applyFill="1" applyBorder="1" applyAlignment="1" applyProtection="1">
      <alignment horizontal="left" vertical="center" wrapText="1"/>
    </xf>
    <xf numFmtId="0" fontId="35" fillId="11" borderId="1" xfId="0" applyFont="1" applyFill="1" applyBorder="1" applyAlignment="1" applyProtection="1">
      <alignment horizontal="left" vertical="center" shrinkToFit="1"/>
    </xf>
    <xf numFmtId="0" fontId="35" fillId="11" borderId="2" xfId="0" applyFont="1" applyFill="1" applyBorder="1" applyAlignment="1" applyProtection="1">
      <alignment horizontal="left" vertical="center" shrinkToFit="1"/>
    </xf>
    <xf numFmtId="0" fontId="35" fillId="11" borderId="3" xfId="0" applyFont="1" applyFill="1" applyBorder="1" applyAlignment="1" applyProtection="1">
      <alignment horizontal="left" vertical="center" shrinkToFit="1"/>
    </xf>
    <xf numFmtId="0" fontId="35" fillId="11" borderId="8" xfId="0" applyFont="1" applyFill="1" applyBorder="1" applyAlignment="1" applyProtection="1">
      <alignment horizontal="left" vertical="center"/>
    </xf>
    <xf numFmtId="0" fontId="34" fillId="11" borderId="10" xfId="0" applyFont="1" applyFill="1" applyBorder="1" applyAlignment="1" applyProtection="1">
      <alignment horizontal="center" vertical="center" wrapText="1"/>
    </xf>
    <xf numFmtId="0" fontId="34" fillId="11" borderId="9" xfId="0" applyFont="1" applyFill="1" applyBorder="1" applyAlignment="1" applyProtection="1">
      <alignment horizontal="center" vertical="center" wrapText="1"/>
    </xf>
    <xf numFmtId="166" fontId="34" fillId="11" borderId="28" xfId="10" applyNumberFormat="1" applyFont="1" applyFill="1" applyBorder="1" applyAlignment="1" applyProtection="1">
      <alignment horizontal="left" vertical="center" wrapText="1"/>
    </xf>
    <xf numFmtId="166" fontId="34" fillId="11" borderId="29" xfId="10" applyNumberFormat="1" applyFont="1" applyFill="1" applyBorder="1" applyAlignment="1" applyProtection="1">
      <alignment horizontal="left" vertical="center" wrapText="1"/>
    </xf>
    <xf numFmtId="166" fontId="34" fillId="11" borderId="20" xfId="10" applyNumberFormat="1" applyFont="1" applyFill="1" applyBorder="1" applyAlignment="1" applyProtection="1">
      <alignment horizontal="left" vertical="center" wrapText="1"/>
    </xf>
    <xf numFmtId="0" fontId="34" fillId="2" borderId="0" xfId="0" applyFont="1" applyFill="1" applyBorder="1" applyAlignment="1" applyProtection="1">
      <alignment horizontal="left" vertical="center" wrapText="1"/>
    </xf>
    <xf numFmtId="0" fontId="34" fillId="4" borderId="2" xfId="9" applyFont="1" applyFill="1" applyBorder="1" applyAlignment="1" applyProtection="1">
      <alignment horizontal="left" vertical="top" wrapText="1"/>
    </xf>
    <xf numFmtId="49" fontId="35" fillId="4" borderId="2" xfId="0" applyNumberFormat="1" applyFont="1" applyFill="1" applyBorder="1" applyAlignment="1" applyProtection="1"/>
    <xf numFmtId="49" fontId="35" fillId="4" borderId="3" xfId="0" applyNumberFormat="1" applyFont="1" applyFill="1" applyBorder="1" applyAlignment="1" applyProtection="1"/>
    <xf numFmtId="0" fontId="35" fillId="4" borderId="2" xfId="9" applyFont="1" applyFill="1" applyBorder="1" applyAlignment="1" applyProtection="1">
      <alignment horizontal="left" vertical="center" wrapText="1"/>
    </xf>
    <xf numFmtId="0" fontId="34" fillId="11" borderId="1" xfId="9" applyFont="1" applyFill="1" applyBorder="1" applyAlignment="1" applyProtection="1">
      <alignment horizontal="left" vertical="center" wrapText="1"/>
    </xf>
    <xf numFmtId="0" fontId="34" fillId="11" borderId="2" xfId="9" applyFont="1" applyFill="1" applyBorder="1" applyAlignment="1" applyProtection="1">
      <alignment horizontal="left" vertical="center" wrapText="1"/>
    </xf>
    <xf numFmtId="0" fontId="34" fillId="11" borderId="3" xfId="9" applyFont="1" applyFill="1" applyBorder="1" applyAlignment="1" applyProtection="1">
      <alignment horizontal="left" vertical="center" wrapText="1"/>
    </xf>
    <xf numFmtId="0" fontId="34" fillId="11" borderId="28" xfId="9" applyFont="1" applyFill="1" applyBorder="1" applyAlignment="1" applyProtection="1">
      <alignment horizontal="left" vertical="center" wrapText="1"/>
    </xf>
    <xf numFmtId="0" fontId="34" fillId="11" borderId="29" xfId="9" applyFont="1" applyFill="1" applyBorder="1" applyAlignment="1" applyProtection="1">
      <alignment horizontal="left" vertical="center" wrapText="1"/>
    </xf>
    <xf numFmtId="0" fontId="34" fillId="11" borderId="20" xfId="9" applyFont="1" applyFill="1" applyBorder="1" applyAlignment="1" applyProtection="1">
      <alignment horizontal="left" vertical="center" wrapText="1"/>
    </xf>
    <xf numFmtId="0" fontId="35" fillId="3" borderId="8" xfId="0" applyFont="1" applyFill="1" applyBorder="1" applyAlignment="1" applyProtection="1">
      <alignment horizontal="left" vertical="center"/>
    </xf>
    <xf numFmtId="0" fontId="34" fillId="11" borderId="10" xfId="9" applyFont="1" applyFill="1" applyBorder="1" applyAlignment="1" applyProtection="1">
      <alignment horizontal="center" vertical="center" wrapText="1"/>
      <protection locked="0"/>
    </xf>
    <xf numFmtId="0" fontId="34" fillId="11" borderId="9" xfId="9" applyFont="1" applyFill="1" applyBorder="1" applyAlignment="1" applyProtection="1">
      <alignment horizontal="center" vertical="center" wrapText="1"/>
      <protection locked="0"/>
    </xf>
    <xf numFmtId="0" fontId="34" fillId="3" borderId="1" xfId="9" applyFont="1" applyFill="1" applyBorder="1" applyAlignment="1" applyProtection="1">
      <alignment horizontal="center" vertical="center" wrapText="1"/>
    </xf>
    <xf numFmtId="0" fontId="34" fillId="3" borderId="2" xfId="9" applyFont="1" applyFill="1" applyBorder="1" applyAlignment="1" applyProtection="1">
      <alignment horizontal="center" vertical="center" wrapText="1"/>
    </xf>
    <xf numFmtId="0" fontId="34" fillId="3" borderId="3" xfId="9" applyFont="1" applyFill="1" applyBorder="1" applyAlignment="1" applyProtection="1">
      <alignment horizontal="center" vertical="center" wrapText="1"/>
    </xf>
    <xf numFmtId="49" fontId="35" fillId="11" borderId="2" xfId="0" applyNumberFormat="1" applyFont="1" applyFill="1" applyBorder="1" applyAlignment="1" applyProtection="1">
      <alignment horizontal="center" vertical="center" wrapText="1"/>
    </xf>
    <xf numFmtId="49" fontId="35" fillId="11" borderId="3" xfId="0" applyNumberFormat="1" applyFont="1" applyFill="1" applyBorder="1" applyAlignment="1" applyProtection="1">
      <alignment horizontal="center" vertical="center" wrapText="1"/>
    </xf>
    <xf numFmtId="0" fontId="34" fillId="11" borderId="8" xfId="9" applyFont="1" applyFill="1" applyBorder="1" applyAlignment="1" applyProtection="1">
      <alignment horizontal="center" vertical="center" wrapText="1"/>
    </xf>
    <xf numFmtId="0" fontId="34" fillId="11" borderId="2" xfId="0" applyNumberFormat="1" applyFont="1" applyFill="1" applyBorder="1" applyAlignment="1" applyProtection="1">
      <alignment horizontal="center" vertical="center"/>
    </xf>
    <xf numFmtId="49" fontId="35" fillId="11" borderId="1" xfId="0" applyNumberFormat="1" applyFont="1" applyFill="1" applyBorder="1" applyAlignment="1" applyProtection="1">
      <alignment horizontal="center" vertical="center" wrapText="1"/>
    </xf>
    <xf numFmtId="49" fontId="35" fillId="2" borderId="1" xfId="0" applyNumberFormat="1" applyFont="1" applyFill="1" applyBorder="1" applyAlignment="1" applyProtection="1">
      <alignment horizontal="center" vertical="center" wrapText="1"/>
    </xf>
    <xf numFmtId="49" fontId="35" fillId="2" borderId="2" xfId="0" applyNumberFormat="1" applyFont="1" applyFill="1" applyBorder="1" applyAlignment="1" applyProtection="1">
      <alignment horizontal="center" vertical="center" wrapText="1"/>
    </xf>
    <xf numFmtId="49" fontId="35" fillId="2" borderId="3" xfId="0" applyNumberFormat="1" applyFont="1" applyFill="1" applyBorder="1" applyAlignment="1" applyProtection="1">
      <alignment horizontal="center" vertical="center" wrapText="1"/>
    </xf>
    <xf numFmtId="49" fontId="34" fillId="11" borderId="3" xfId="0" applyNumberFormat="1" applyFont="1" applyFill="1" applyBorder="1" applyAlignment="1" applyProtection="1">
      <alignment horizontal="center" vertical="center"/>
    </xf>
    <xf numFmtId="49" fontId="35" fillId="11" borderId="8" xfId="0" applyNumberFormat="1" applyFont="1" applyFill="1" applyBorder="1" applyAlignment="1" applyProtection="1">
      <alignment horizontal="center" vertical="center"/>
    </xf>
    <xf numFmtId="0" fontId="35" fillId="11" borderId="31" xfId="0" applyFont="1" applyFill="1" applyBorder="1" applyAlignment="1" applyProtection="1">
      <alignment vertical="center"/>
    </xf>
    <xf numFmtId="0" fontId="35" fillId="11" borderId="32" xfId="0" applyFont="1" applyFill="1" applyBorder="1" applyAlignment="1" applyProtection="1">
      <alignment vertical="center"/>
    </xf>
    <xf numFmtId="0" fontId="35" fillId="11" borderId="33" xfId="0" applyFont="1" applyFill="1" applyBorder="1" applyAlignment="1" applyProtection="1">
      <alignment vertical="center"/>
    </xf>
    <xf numFmtId="0" fontId="34" fillId="11" borderId="27" xfId="0" applyFont="1" applyFill="1" applyBorder="1" applyAlignment="1" applyProtection="1">
      <alignment horizontal="left" vertical="center" wrapText="1"/>
    </xf>
    <xf numFmtId="0" fontId="34" fillId="14" borderId="28" xfId="0" applyFont="1" applyFill="1" applyBorder="1" applyAlignment="1">
      <alignment horizontal="center" vertical="top"/>
    </xf>
    <xf numFmtId="0" fontId="34" fillId="14" borderId="29" xfId="0" applyFont="1" applyFill="1" applyBorder="1" applyAlignment="1">
      <alignment horizontal="center" vertical="top"/>
    </xf>
    <xf numFmtId="0" fontId="34" fillId="14" borderId="20" xfId="0" applyFont="1" applyFill="1" applyBorder="1" applyAlignment="1">
      <alignment horizontal="center" vertical="top"/>
    </xf>
    <xf numFmtId="0" fontId="37" fillId="0" borderId="8" xfId="0" applyFont="1" applyFill="1" applyBorder="1" applyAlignment="1" applyProtection="1">
      <alignment horizontal="center" vertical="center"/>
      <protection locked="0"/>
    </xf>
    <xf numFmtId="0" fontId="37" fillId="0" borderId="9" xfId="0" applyFont="1" applyFill="1" applyBorder="1" applyAlignment="1" applyProtection="1">
      <alignment horizontal="center" vertical="center"/>
      <protection locked="0"/>
    </xf>
    <xf numFmtId="0" fontId="34" fillId="4" borderId="45" xfId="0" applyFont="1" applyFill="1" applyBorder="1" applyAlignment="1" applyProtection="1">
      <alignment horizontal="left" vertical="center" wrapText="1"/>
    </xf>
    <xf numFmtId="0" fontId="34" fillId="4" borderId="46" xfId="0" applyFont="1" applyFill="1" applyBorder="1" applyAlignment="1" applyProtection="1">
      <alignment horizontal="left" vertical="center" wrapText="1"/>
    </xf>
    <xf numFmtId="0" fontId="34" fillId="4" borderId="25" xfId="0" applyFont="1" applyFill="1" applyBorder="1" applyAlignment="1" applyProtection="1">
      <alignment horizontal="left" vertical="center" wrapText="1"/>
    </xf>
    <xf numFmtId="0" fontId="34" fillId="4" borderId="2" xfId="0" applyFont="1" applyFill="1" applyBorder="1" applyAlignment="1" applyProtection="1">
      <alignment horizontal="left" vertical="center" wrapText="1"/>
    </xf>
    <xf numFmtId="0" fontId="34" fillId="4" borderId="44" xfId="0" applyFont="1" applyFill="1" applyBorder="1" applyAlignment="1" applyProtection="1">
      <alignment horizontal="left" vertical="center" wrapText="1"/>
    </xf>
    <xf numFmtId="0" fontId="34" fillId="4" borderId="47" xfId="0" applyFont="1" applyFill="1" applyBorder="1" applyAlignment="1" applyProtection="1">
      <alignment horizontal="left" vertical="center" wrapText="1"/>
    </xf>
    <xf numFmtId="0" fontId="61" fillId="8" borderId="0" xfId="11" applyFont="1" applyFill="1" applyAlignment="1">
      <alignment horizontal="left" vertical="center" wrapText="1"/>
    </xf>
    <xf numFmtId="0" fontId="25" fillId="6" borderId="28" xfId="0" applyFont="1" applyFill="1" applyBorder="1" applyAlignment="1" applyProtection="1">
      <alignment horizontal="left" vertical="center" wrapText="1"/>
    </xf>
    <xf numFmtId="0" fontId="25" fillId="6" borderId="29" xfId="0" applyFont="1" applyFill="1" applyBorder="1" applyAlignment="1" applyProtection="1">
      <alignment horizontal="left" vertical="center" wrapText="1"/>
    </xf>
    <xf numFmtId="0" fontId="25" fillId="6" borderId="20" xfId="0" applyFont="1" applyFill="1" applyBorder="1" applyAlignment="1" applyProtection="1">
      <alignment horizontal="left" vertical="center" wrapText="1"/>
    </xf>
    <xf numFmtId="0" fontId="25" fillId="9" borderId="28" xfId="0" applyFont="1" applyFill="1" applyBorder="1" applyAlignment="1" applyProtection="1">
      <alignment horizontal="center" vertical="center" wrapText="1"/>
    </xf>
    <xf numFmtId="0" fontId="25" fillId="9" borderId="29" xfId="0" applyFont="1" applyFill="1" applyBorder="1" applyAlignment="1" applyProtection="1">
      <alignment horizontal="center" vertical="center" wrapText="1"/>
    </xf>
    <xf numFmtId="0" fontId="25" fillId="9" borderId="20" xfId="0" applyFont="1" applyFill="1" applyBorder="1" applyAlignment="1" applyProtection="1">
      <alignment horizontal="center" vertical="center" wrapText="1"/>
    </xf>
    <xf numFmtId="0" fontId="25" fillId="3" borderId="1" xfId="0" applyNumberFormat="1" applyFont="1" applyFill="1" applyBorder="1" applyAlignment="1" applyProtection="1">
      <alignment horizontal="center" vertical="center" wrapText="1"/>
    </xf>
    <xf numFmtId="0" fontId="25" fillId="3" borderId="2" xfId="0" applyNumberFormat="1" applyFont="1" applyFill="1" applyBorder="1" applyAlignment="1" applyProtection="1">
      <alignment horizontal="center" vertical="center" wrapText="1"/>
    </xf>
    <xf numFmtId="0" fontId="25" fillId="3" borderId="3" xfId="0" applyNumberFormat="1" applyFont="1" applyFill="1" applyBorder="1" applyAlignment="1" applyProtection="1">
      <alignment horizontal="center" vertical="center" wrapText="1"/>
    </xf>
    <xf numFmtId="0" fontId="45" fillId="4" borderId="8" xfId="0" applyFont="1" applyFill="1" applyBorder="1" applyAlignment="1" applyProtection="1">
      <alignment horizontal="left" vertical="center"/>
    </xf>
    <xf numFmtId="0" fontId="35" fillId="14" borderId="1" xfId="0" applyFont="1" applyFill="1" applyBorder="1" applyAlignment="1" applyProtection="1">
      <alignment horizontal="left" vertical="center" wrapText="1"/>
    </xf>
    <xf numFmtId="0" fontId="35" fillId="14" borderId="2" xfId="0" applyFont="1" applyFill="1" applyBorder="1" applyAlignment="1" applyProtection="1">
      <alignment horizontal="left" vertical="center" wrapText="1"/>
    </xf>
    <xf numFmtId="0" fontId="35" fillId="14" borderId="3" xfId="0" applyFont="1" applyFill="1" applyBorder="1" applyAlignment="1" applyProtection="1">
      <alignment horizontal="left" vertical="center" wrapText="1"/>
    </xf>
    <xf numFmtId="0" fontId="30" fillId="11" borderId="28" xfId="0" applyFont="1" applyFill="1" applyBorder="1" applyAlignment="1" applyProtection="1">
      <alignment horizontal="center" vertical="center" wrapText="1"/>
    </xf>
    <xf numFmtId="0" fontId="25" fillId="3" borderId="1" xfId="0" applyNumberFormat="1" applyFont="1" applyFill="1" applyBorder="1" applyAlignment="1" applyProtection="1">
      <alignment horizontal="center" vertical="top" wrapText="1"/>
    </xf>
    <xf numFmtId="0" fontId="25" fillId="3" borderId="2" xfId="0" applyNumberFormat="1" applyFont="1" applyFill="1" applyBorder="1" applyAlignment="1" applyProtection="1">
      <alignment horizontal="center" vertical="top" wrapText="1"/>
    </xf>
    <xf numFmtId="0" fontId="25" fillId="3" borderId="3" xfId="0" applyNumberFormat="1" applyFont="1" applyFill="1" applyBorder="1" applyAlignment="1" applyProtection="1">
      <alignment horizontal="center" vertical="top" wrapText="1"/>
    </xf>
    <xf numFmtId="0" fontId="48" fillId="7" borderId="8" xfId="0" applyNumberFormat="1" applyFont="1" applyFill="1" applyBorder="1" applyAlignment="1" applyProtection="1">
      <alignment horizontal="center" vertical="center"/>
    </xf>
    <xf numFmtId="0" fontId="57" fillId="0" borderId="22" xfId="0" applyFont="1" applyFill="1" applyBorder="1" applyAlignment="1">
      <alignment horizontal="left" wrapText="1"/>
    </xf>
    <xf numFmtId="0" fontId="57" fillId="0" borderId="23" xfId="0" applyFont="1" applyFill="1" applyBorder="1" applyAlignment="1">
      <alignment horizontal="left" wrapText="1"/>
    </xf>
    <xf numFmtId="0" fontId="57" fillId="0" borderId="40" xfId="0" applyFont="1" applyFill="1" applyBorder="1" applyAlignment="1">
      <alignment horizontal="left" wrapText="1"/>
    </xf>
    <xf numFmtId="3" fontId="35" fillId="2" borderId="2" xfId="0" applyNumberFormat="1" applyFont="1" applyFill="1" applyBorder="1" applyAlignment="1" applyProtection="1">
      <alignment horizontal="center" vertical="top" wrapText="1"/>
      <protection locked="0"/>
    </xf>
    <xf numFmtId="3" fontId="35" fillId="8" borderId="4" xfId="0" applyNumberFormat="1" applyFont="1" applyFill="1" applyBorder="1" applyAlignment="1" applyProtection="1">
      <alignment horizontal="center" vertical="center"/>
      <protection locked="0"/>
    </xf>
    <xf numFmtId="3" fontId="35" fillId="8" borderId="5" xfId="0" applyNumberFormat="1" applyFont="1" applyFill="1" applyBorder="1" applyAlignment="1" applyProtection="1">
      <alignment horizontal="center" vertical="top" wrapText="1"/>
      <protection locked="0"/>
    </xf>
    <xf numFmtId="0" fontId="31" fillId="6" borderId="28" xfId="0" applyFont="1" applyFill="1" applyBorder="1" applyAlignment="1" applyProtection="1">
      <alignment horizontal="left" vertical="center" wrapText="1"/>
      <protection locked="0"/>
    </xf>
    <xf numFmtId="0" fontId="25" fillId="6" borderId="20" xfId="0" applyFont="1" applyFill="1" applyBorder="1" applyAlignment="1" applyProtection="1">
      <alignment horizontal="left" vertical="center"/>
      <protection locked="0"/>
    </xf>
    <xf numFmtId="0" fontId="28" fillId="6" borderId="28" xfId="0" applyFont="1" applyFill="1" applyBorder="1" applyAlignment="1" applyProtection="1">
      <alignment horizontal="left" vertical="center" wrapText="1"/>
      <protection locked="0"/>
    </xf>
    <xf numFmtId="0" fontId="27" fillId="6" borderId="29" xfId="0" applyFont="1" applyFill="1" applyBorder="1" applyAlignment="1" applyProtection="1">
      <alignment horizontal="left" vertical="center"/>
      <protection locked="0"/>
    </xf>
    <xf numFmtId="0" fontId="27" fillId="6" borderId="20" xfId="0" applyFont="1" applyFill="1" applyBorder="1" applyAlignment="1" applyProtection="1">
      <alignment horizontal="left" vertical="center"/>
      <protection locked="0"/>
    </xf>
    <xf numFmtId="0" fontId="31" fillId="6" borderId="20" xfId="0" applyFont="1" applyFill="1" applyBorder="1" applyAlignment="1" applyProtection="1">
      <alignment horizontal="left" vertical="center" wrapText="1"/>
      <protection locked="0"/>
    </xf>
    <xf numFmtId="49" fontId="48" fillId="4" borderId="1" xfId="0" applyNumberFormat="1" applyFont="1" applyFill="1" applyBorder="1" applyAlignment="1" applyProtection="1">
      <alignment horizontal="left" vertical="center"/>
      <protection locked="0"/>
    </xf>
    <xf numFmtId="49" fontId="48" fillId="4" borderId="2" xfId="0" applyNumberFormat="1" applyFont="1" applyFill="1" applyBorder="1" applyAlignment="1" applyProtection="1">
      <alignment horizontal="left" vertical="center"/>
      <protection locked="0"/>
    </xf>
    <xf numFmtId="49" fontId="48" fillId="4" borderId="3" xfId="0" applyNumberFormat="1" applyFont="1" applyFill="1" applyBorder="1" applyAlignment="1" applyProtection="1">
      <alignment horizontal="left" vertical="center"/>
      <protection locked="0"/>
    </xf>
    <xf numFmtId="0" fontId="48" fillId="4" borderId="2" xfId="0" applyNumberFormat="1" applyFont="1" applyFill="1" applyBorder="1" applyAlignment="1" applyProtection="1">
      <alignment horizontal="left" vertical="center"/>
      <protection locked="0"/>
    </xf>
    <xf numFmtId="49" fontId="48" fillId="4" borderId="8" xfId="0" applyNumberFormat="1" applyFont="1" applyFill="1" applyBorder="1" applyAlignment="1" applyProtection="1">
      <alignment horizontal="left" vertical="center"/>
      <protection locked="0"/>
    </xf>
    <xf numFmtId="0" fontId="31" fillId="6" borderId="28" xfId="0" applyFont="1" applyFill="1" applyBorder="1" applyAlignment="1" applyProtection="1">
      <alignment vertical="center" wrapText="1"/>
      <protection locked="0"/>
    </xf>
    <xf numFmtId="0" fontId="31" fillId="6" borderId="29" xfId="0" applyFont="1" applyFill="1" applyBorder="1" applyAlignment="1" applyProtection="1">
      <alignment vertical="center" wrapText="1"/>
      <protection locked="0"/>
    </xf>
    <xf numFmtId="0" fontId="31" fillId="6" borderId="20" xfId="0" applyFont="1" applyFill="1" applyBorder="1" applyAlignment="1" applyProtection="1">
      <alignment vertical="center" wrapText="1"/>
      <protection locked="0"/>
    </xf>
    <xf numFmtId="49" fontId="48" fillId="4" borderId="1" xfId="0" applyNumberFormat="1" applyFont="1" applyFill="1" applyBorder="1" applyAlignment="1" applyProtection="1">
      <alignment vertical="center"/>
      <protection locked="0"/>
    </xf>
    <xf numFmtId="0" fontId="28" fillId="6" borderId="20" xfId="0" applyFont="1" applyFill="1" applyBorder="1" applyAlignment="1" applyProtection="1">
      <alignment horizontal="left" vertical="center" wrapText="1"/>
      <protection locked="0"/>
    </xf>
    <xf numFmtId="0" fontId="31" fillId="6" borderId="29" xfId="0" applyFont="1" applyFill="1" applyBorder="1" applyAlignment="1" applyProtection="1">
      <alignment horizontal="left" vertical="center" wrapText="1"/>
      <protection locked="0"/>
    </xf>
    <xf numFmtId="0" fontId="37" fillId="4" borderId="2" xfId="0" applyNumberFormat="1" applyFont="1" applyFill="1" applyBorder="1" applyAlignment="1" applyProtection="1">
      <alignment vertical="center"/>
      <protection locked="0"/>
    </xf>
    <xf numFmtId="0" fontId="48" fillId="4" borderId="1" xfId="0" applyNumberFormat="1" applyFont="1" applyFill="1" applyBorder="1" applyAlignment="1" applyProtection="1">
      <alignment vertical="center"/>
      <protection locked="0"/>
    </xf>
    <xf numFmtId="10" fontId="35" fillId="8" borderId="9" xfId="0" applyNumberFormat="1" applyFont="1" applyFill="1" applyBorder="1" applyAlignment="1" applyProtection="1">
      <alignment horizontal="center" vertical="center" wrapText="1"/>
      <protection locked="0"/>
    </xf>
    <xf numFmtId="10" fontId="2" fillId="0" borderId="9" xfId="0" applyNumberFormat="1" applyFont="1" applyFill="1" applyBorder="1" applyAlignment="1" applyProtection="1">
      <alignment horizontal="left" vertical="top" wrapText="1"/>
      <protection locked="0"/>
    </xf>
    <xf numFmtId="10" fontId="35" fillId="0" borderId="9" xfId="0" applyNumberFormat="1" applyFont="1" applyFill="1" applyBorder="1" applyAlignment="1" applyProtection="1">
      <alignment horizontal="center" vertical="center" wrapText="1"/>
      <protection locked="0"/>
    </xf>
    <xf numFmtId="10" fontId="35" fillId="0" borderId="8" xfId="0" applyNumberFormat="1" applyFont="1" applyFill="1" applyBorder="1" applyAlignment="1" applyProtection="1">
      <alignment horizontal="center" vertical="center" wrapText="1"/>
      <protection locked="0"/>
    </xf>
    <xf numFmtId="10" fontId="35" fillId="8" borderId="8" xfId="0" applyNumberFormat="1" applyFont="1" applyFill="1" applyBorder="1" applyAlignment="1" applyProtection="1">
      <alignment horizontal="center" vertical="center" wrapText="1"/>
      <protection locked="0"/>
    </xf>
    <xf numFmtId="0" fontId="48" fillId="4" borderId="28" xfId="0" applyNumberFormat="1" applyFont="1" applyFill="1" applyBorder="1" applyAlignment="1" applyProtection="1">
      <alignment vertical="center"/>
      <protection locked="0"/>
    </xf>
    <xf numFmtId="0" fontId="25" fillId="6" borderId="20" xfId="0" applyFont="1" applyFill="1" applyBorder="1" applyAlignment="1" applyProtection="1">
      <alignment horizontal="left" vertical="center" wrapText="1"/>
      <protection locked="0"/>
    </xf>
    <xf numFmtId="0" fontId="35" fillId="8" borderId="8" xfId="12" applyFont="1" applyFill="1" applyBorder="1" applyAlignment="1" applyProtection="1">
      <alignment vertical="center" wrapText="1"/>
      <protection locked="0"/>
    </xf>
    <xf numFmtId="0" fontId="35" fillId="8" borderId="8" xfId="12" applyFont="1" applyFill="1" applyBorder="1" applyAlignment="1" applyProtection="1">
      <alignment horizontal="center" vertical="center"/>
      <protection locked="0"/>
    </xf>
    <xf numFmtId="0" fontId="35" fillId="0" borderId="8" xfId="12" applyFont="1" applyBorder="1" applyAlignment="1" applyProtection="1">
      <alignment vertical="center" wrapText="1"/>
      <protection locked="0"/>
    </xf>
    <xf numFmtId="0" fontId="35" fillId="0" borderId="9" xfId="12" applyFont="1" applyBorder="1" applyAlignment="1" applyProtection="1">
      <alignment vertical="center" wrapText="1"/>
      <protection locked="0"/>
    </xf>
    <xf numFmtId="0" fontId="35" fillId="0" borderId="9" xfId="12" applyFont="1" applyBorder="1" applyAlignment="1" applyProtection="1">
      <alignment horizontal="center" vertical="center"/>
      <protection locked="0"/>
    </xf>
    <xf numFmtId="0" fontId="45" fillId="4" borderId="8" xfId="0" applyFont="1" applyFill="1" applyBorder="1" applyAlignment="1" applyProtection="1">
      <alignment horizontal="left" vertical="center"/>
      <protection locked="0"/>
    </xf>
    <xf numFmtId="0" fontId="37" fillId="0" borderId="8" xfId="0" applyFont="1" applyFill="1" applyBorder="1" applyAlignment="1" applyProtection="1">
      <alignment horizontal="center" vertical="center" wrapText="1"/>
      <protection locked="0"/>
    </xf>
    <xf numFmtId="0" fontId="37" fillId="2" borderId="8" xfId="0" applyFont="1" applyFill="1" applyBorder="1" applyAlignment="1" applyProtection="1">
      <alignment horizontal="center" vertical="center" wrapText="1"/>
      <protection locked="0"/>
    </xf>
    <xf numFmtId="0" fontId="35" fillId="0" borderId="8" xfId="0" applyNumberFormat="1" applyFont="1" applyFill="1" applyBorder="1" applyAlignment="1" applyProtection="1">
      <alignment horizontal="center" vertical="center" wrapText="1"/>
      <protection locked="0"/>
    </xf>
    <xf numFmtId="0" fontId="48" fillId="7" borderId="8" xfId="0" applyNumberFormat="1" applyFont="1" applyFill="1" applyBorder="1" applyAlignment="1" applyProtection="1">
      <alignment horizontal="center" vertical="center"/>
      <protection locked="0"/>
    </xf>
    <xf numFmtId="0" fontId="50" fillId="2" borderId="0" xfId="0" applyFont="1" applyFill="1" applyAlignment="1" applyProtection="1">
      <alignment horizontal="center" vertical="center"/>
      <protection locked="0"/>
    </xf>
  </cellXfs>
  <cellStyles count="161">
    <cellStyle name="Hyperlink" xfId="1" builtinId="8"/>
    <cellStyle name="Hyperlink 2" xfId="15"/>
    <cellStyle name="Komma 2" xfId="2"/>
    <cellStyle name="Komma 2 2" xfId="16"/>
    <cellStyle name="Komma 3" xfId="14"/>
    <cellStyle name="Notiz 2" xfId="17"/>
    <cellStyle name="Notiz 2 2" xfId="18"/>
    <cellStyle name="Notiz 2 2 2" xfId="19"/>
    <cellStyle name="Notiz 2 2 2 2" xfId="20"/>
    <cellStyle name="Notiz 2 2 2 3" xfId="21"/>
    <cellStyle name="Notiz 2 2 3" xfId="22"/>
    <cellStyle name="Notiz 2 2 4" xfId="23"/>
    <cellStyle name="Notiz 2 3" xfId="24"/>
    <cellStyle name="Notiz 2 3 2" xfId="25"/>
    <cellStyle name="Notiz 2 3 3" xfId="26"/>
    <cellStyle name="Notiz 2 4" xfId="27"/>
    <cellStyle name="Notiz 2 5" xfId="28"/>
    <cellStyle name="Prozent 2" xfId="3"/>
    <cellStyle name="Prozent 2 2" xfId="29"/>
    <cellStyle name="Prozent 3" xfId="4"/>
    <cellStyle name="Prozent 3 2" xfId="30"/>
    <cellStyle name="Prozent 4" xfId="31"/>
    <cellStyle name="Prozent 5" xfId="32"/>
    <cellStyle name="Prozent 6" xfId="33"/>
    <cellStyle name="Prozent 6 2" xfId="34"/>
    <cellStyle name="Prozent 6 2 2" xfId="35"/>
    <cellStyle name="Prozent 6 2 3" xfId="36"/>
    <cellStyle name="Prozent 6 3" xfId="37"/>
    <cellStyle name="Prozent 6 4" xfId="38"/>
    <cellStyle name="Standard" xfId="0" builtinId="0"/>
    <cellStyle name="Standard 10" xfId="39"/>
    <cellStyle name="Standard 11" xfId="40"/>
    <cellStyle name="Standard 12" xfId="41"/>
    <cellStyle name="Standard 13" xfId="42"/>
    <cellStyle name="Standard 14" xfId="43"/>
    <cellStyle name="Standard 15" xfId="44"/>
    <cellStyle name="Standard 16" xfId="45"/>
    <cellStyle name="Standard 17" xfId="46"/>
    <cellStyle name="Standard 18" xfId="47"/>
    <cellStyle name="Standard 19" xfId="48"/>
    <cellStyle name="Standard 2" xfId="5"/>
    <cellStyle name="Standard 2 2" xfId="12"/>
    <cellStyle name="Standard 2 2 2" xfId="49"/>
    <cellStyle name="Standard 2 2 2 2" xfId="50"/>
    <cellStyle name="Standard 2 2 2 2 2" xfId="51"/>
    <cellStyle name="Standard 2 2 2 2 2 2" xfId="52"/>
    <cellStyle name="Standard 2 2 2 2 3" xfId="53"/>
    <cellStyle name="Standard 2 2 2 2 4" xfId="54"/>
    <cellStyle name="Standard 2 2 2 3" xfId="55"/>
    <cellStyle name="Standard 2 2 2 3 2" xfId="56"/>
    <cellStyle name="Standard 2 2 2 4" xfId="57"/>
    <cellStyle name="Standard 2 2 2 5" xfId="58"/>
    <cellStyle name="Standard 2 2 3" xfId="59"/>
    <cellStyle name="Standard 2 2 3 2" xfId="60"/>
    <cellStyle name="Standard 2 2 3 2 2" xfId="61"/>
    <cellStyle name="Standard 2 2 3 3" xfId="62"/>
    <cellStyle name="Standard 2 2 3 4" xfId="63"/>
    <cellStyle name="Standard 2 2 4" xfId="64"/>
    <cellStyle name="Standard 2 2 4 2" xfId="13"/>
    <cellStyle name="Standard 2 2 4 3" xfId="65"/>
    <cellStyle name="Standard 2 2 5" xfId="66"/>
    <cellStyle name="Standard 2 2 6" xfId="67"/>
    <cellStyle name="Standard 2 3" xfId="6"/>
    <cellStyle name="Standard 2 3 2" xfId="68"/>
    <cellStyle name="Standard 2 4" xfId="69"/>
    <cellStyle name="Standard 20" xfId="70"/>
    <cellStyle name="Standard 21" xfId="71"/>
    <cellStyle name="Standard 22" xfId="72"/>
    <cellStyle name="Standard 23" xfId="73"/>
    <cellStyle name="Standard 24" xfId="74"/>
    <cellStyle name="Standard 25" xfId="75"/>
    <cellStyle name="Standard 26" xfId="76"/>
    <cellStyle name="Standard 27" xfId="77"/>
    <cellStyle name="Standard 28" xfId="78"/>
    <cellStyle name="Standard 29" xfId="79"/>
    <cellStyle name="Standard 3" xfId="7"/>
    <cellStyle name="Standard 3 2" xfId="80"/>
    <cellStyle name="Standard 3 3" xfId="81"/>
    <cellStyle name="Standard 3 3 2" xfId="82"/>
    <cellStyle name="Standard 3 3 2 2" xfId="83"/>
    <cellStyle name="Standard 3 3 2 3" xfId="84"/>
    <cellStyle name="Standard 3 3 3" xfId="85"/>
    <cellStyle name="Standard 3 3 4" xfId="86"/>
    <cellStyle name="Standard 3 4" xfId="87"/>
    <cellStyle name="Standard 3 4 2" xfId="88"/>
    <cellStyle name="Standard 3 4 3" xfId="89"/>
    <cellStyle name="Standard 3 5" xfId="90"/>
    <cellStyle name="Standard 3 5 2" xfId="91"/>
    <cellStyle name="Standard 3 5 3" xfId="92"/>
    <cellStyle name="Standard 3 6" xfId="93"/>
    <cellStyle name="Standard 3 7" xfId="94"/>
    <cellStyle name="Standard 3 8" xfId="95"/>
    <cellStyle name="Standard 3 9" xfId="96"/>
    <cellStyle name="Standard 30" xfId="97"/>
    <cellStyle name="Standard 31" xfId="98"/>
    <cellStyle name="Standard 32" xfId="99"/>
    <cellStyle name="Standard 33" xfId="100"/>
    <cellStyle name="Standard 34" xfId="101"/>
    <cellStyle name="Standard 35" xfId="102"/>
    <cellStyle name="Standard 36" xfId="103"/>
    <cellStyle name="Standard 37" xfId="104"/>
    <cellStyle name="Standard 38" xfId="105"/>
    <cellStyle name="Standard 39" xfId="106"/>
    <cellStyle name="Standard 4" xfId="8"/>
    <cellStyle name="Standard 4 2" xfId="107"/>
    <cellStyle name="Standard 4 2 2" xfId="108"/>
    <cellStyle name="Standard 4 2 2 2" xfId="109"/>
    <cellStyle name="Standard 4 2 2 3" xfId="110"/>
    <cellStyle name="Standard 4 2 3" xfId="111"/>
    <cellStyle name="Standard 4 2 4" xfId="112"/>
    <cellStyle name="Standard 4 3" xfId="113"/>
    <cellStyle name="Standard 4 3 2" xfId="114"/>
    <cellStyle name="Standard 4 3 3" xfId="115"/>
    <cellStyle name="Standard 4 4" xfId="116"/>
    <cellStyle name="Standard 4 5" xfId="117"/>
    <cellStyle name="Standard 4 6" xfId="159"/>
    <cellStyle name="Standard 40" xfId="118"/>
    <cellStyle name="Standard 41" xfId="119"/>
    <cellStyle name="Standard 42" xfId="120"/>
    <cellStyle name="Standard 43" xfId="121"/>
    <cellStyle name="Standard 44" xfId="122"/>
    <cellStyle name="Standard 45" xfId="123"/>
    <cellStyle name="Standard 46" xfId="124"/>
    <cellStyle name="Standard 47" xfId="125"/>
    <cellStyle name="Standard 48" xfId="126"/>
    <cellStyle name="Standard 49" xfId="127"/>
    <cellStyle name="Standard 5" xfId="11"/>
    <cellStyle name="Standard 5 2" xfId="128"/>
    <cellStyle name="Standard 5 2 2" xfId="129"/>
    <cellStyle name="Standard 5 2 2 2" xfId="130"/>
    <cellStyle name="Standard 5 2 2 3" xfId="131"/>
    <cellStyle name="Standard 5 2 3" xfId="132"/>
    <cellStyle name="Standard 5 2 4" xfId="133"/>
    <cellStyle name="Standard 5 3" xfId="134"/>
    <cellStyle name="Standard 5 3 2" xfId="135"/>
    <cellStyle name="Standard 5 3 3" xfId="136"/>
    <cellStyle name="Standard 5 4" xfId="137"/>
    <cellStyle name="Standard 5 5" xfId="138"/>
    <cellStyle name="Standard 5 6" xfId="160"/>
    <cellStyle name="Standard 50" xfId="139"/>
    <cellStyle name="Standard 51" xfId="140"/>
    <cellStyle name="Standard 52" xfId="141"/>
    <cellStyle name="Standard 53" xfId="142"/>
    <cellStyle name="Standard 54" xfId="143"/>
    <cellStyle name="Standard 55" xfId="144"/>
    <cellStyle name="Standard 56" xfId="145"/>
    <cellStyle name="Standard 57" xfId="146"/>
    <cellStyle name="Standard 58" xfId="147"/>
    <cellStyle name="Standard 6" xfId="148"/>
    <cellStyle name="Standard 7" xfId="149"/>
    <cellStyle name="Standard 7 2" xfId="150"/>
    <cellStyle name="Standard 7 3" xfId="151"/>
    <cellStyle name="Standard 8" xfId="152"/>
    <cellStyle name="Standard 8 2" xfId="153"/>
    <cellStyle name="Standard 8 2 2" xfId="154"/>
    <cellStyle name="Standard 8 2 3" xfId="155"/>
    <cellStyle name="Standard 8 3" xfId="156"/>
    <cellStyle name="Standard 8 4" xfId="157"/>
    <cellStyle name="Standard 9" xfId="158"/>
    <cellStyle name="Standard_Datenfortschreibung  2005 neue Version" xfId="9"/>
    <cellStyle name="Währung" xfId="10" builtinId="4"/>
  </cellStyles>
  <dxfs count="6">
    <dxf>
      <fill>
        <patternFill>
          <bgColor theme="5" tint="0.39994506668294322"/>
        </patternFill>
      </fill>
    </dxf>
    <dxf>
      <fill>
        <patternFill>
          <bgColor theme="9" tint="0.39994506668294322"/>
        </patternFill>
      </fill>
    </dxf>
    <dxf>
      <fill>
        <patternFill>
          <bgColor theme="6" tint="0.39994506668294322"/>
        </patternFill>
      </fill>
    </dxf>
    <dxf>
      <fill>
        <patternFill>
          <bgColor theme="5" tint="0.39994506668294322"/>
        </patternFill>
      </fill>
    </dxf>
    <dxf>
      <fill>
        <patternFill>
          <bgColor theme="9" tint="0.39994506668294322"/>
        </patternFill>
      </fill>
    </dxf>
    <dxf>
      <fill>
        <patternFill>
          <bgColor theme="6" tint="0.39994506668294322"/>
        </patternFill>
      </fill>
    </dxf>
  </dxfs>
  <tableStyles count="0" defaultTableStyle="TableStyleMedium9" defaultPivotStyle="PivotStyleLight16"/>
  <colors>
    <mruColors>
      <color rgb="FFFFCC00"/>
      <color rgb="FFC4D79B"/>
      <color rgb="FFC0C0C0"/>
      <color rgb="FFFF00FF"/>
      <color rgb="FF00FF00"/>
      <color rgb="FF76933C"/>
      <color rgb="FF969696"/>
      <color rgb="FFFF808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5.xml.rels><?xml version="1.0" encoding="UTF-8" standalone="yes"?>
<Relationships xmlns="http://schemas.openxmlformats.org/package/2006/relationships"><Relationship Id="rId1" Type="http://schemas.openxmlformats.org/officeDocument/2006/relationships/image" Target="../media/image1.jpeg"/></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de-DE"/>
              <a:t>Anteil an den Kosten im</a:t>
            </a:r>
            <a:r>
              <a:rPr lang="de-DE" baseline="0"/>
              <a:t> Startjahr</a:t>
            </a:r>
            <a:endParaRPr lang="de-DE"/>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12378384905276671"/>
          <c:y val="0.16433021806853582"/>
          <c:w val="0.74185201426092962"/>
          <c:h val="0.71308411214953371"/>
        </c:manualLayout>
      </c:layout>
      <c:pie3DChart>
        <c:varyColors val="1"/>
        <c:ser>
          <c:idx val="0"/>
          <c:order val="0"/>
          <c:tx>
            <c:strRef>
              <c:f>'2.a Energieinput und Emissionen'!$K$7:$P$7</c:f>
              <c:strCache>
                <c:ptCount val="1"/>
                <c:pt idx="0">
                  <c:v>Kosten [Euro]</c:v>
                </c:pt>
              </c:strCache>
            </c:strRef>
          </c:tx>
          <c:spPr>
            <a:ln w="12700">
              <a:solidFill>
                <a:srgbClr val="000000"/>
              </a:solidFill>
              <a:prstDash val="solid"/>
            </a:ln>
          </c:spPr>
          <c:dPt>
            <c:idx val="0"/>
            <c:bubble3D val="0"/>
            <c:spPr>
              <a:solidFill>
                <a:srgbClr val="FFCC00"/>
              </a:solidFill>
              <a:ln w="12700">
                <a:solidFill>
                  <a:srgbClr val="000000"/>
                </a:solidFill>
                <a:prstDash val="solid"/>
              </a:ln>
            </c:spPr>
            <c:extLst xmlns:c16r2="http://schemas.microsoft.com/office/drawing/2015/06/chart">
              <c:ext xmlns:c16="http://schemas.microsoft.com/office/drawing/2014/chart" uri="{C3380CC4-5D6E-409C-BE32-E72D297353CC}">
                <c16:uniqueId val="{00000001-18F6-5E4A-91CA-5B6038F68310}"/>
              </c:ext>
            </c:extLst>
          </c:dPt>
          <c:dPt>
            <c:idx val="1"/>
            <c:bubble3D val="0"/>
            <c:spPr>
              <a:solidFill>
                <a:srgbClr val="FF6600"/>
              </a:solidFill>
              <a:ln w="12700">
                <a:solidFill>
                  <a:srgbClr val="000000"/>
                </a:solidFill>
                <a:prstDash val="solid"/>
              </a:ln>
            </c:spPr>
            <c:extLst xmlns:c16r2="http://schemas.microsoft.com/office/drawing/2015/06/chart">
              <c:ext xmlns:c16="http://schemas.microsoft.com/office/drawing/2014/chart" uri="{C3380CC4-5D6E-409C-BE32-E72D297353CC}">
                <c16:uniqueId val="{00000003-18F6-5E4A-91CA-5B6038F68310}"/>
              </c:ext>
            </c:extLst>
          </c:dPt>
          <c:dPt>
            <c:idx val="2"/>
            <c:bubble3D val="0"/>
            <c:spPr>
              <a:solidFill>
                <a:srgbClr val="FFCC99"/>
              </a:solidFill>
              <a:ln w="12700">
                <a:solidFill>
                  <a:srgbClr val="000000"/>
                </a:solidFill>
                <a:prstDash val="solid"/>
              </a:ln>
            </c:spPr>
            <c:extLst xmlns:c16r2="http://schemas.microsoft.com/office/drawing/2015/06/chart">
              <c:ext xmlns:c16="http://schemas.microsoft.com/office/drawing/2014/chart" uri="{C3380CC4-5D6E-409C-BE32-E72D297353CC}">
                <c16:uniqueId val="{00000005-18F6-5E4A-91CA-5B6038F68310}"/>
              </c:ext>
            </c:extLst>
          </c:dPt>
          <c:dPt>
            <c:idx val="3"/>
            <c:bubble3D val="0"/>
            <c:spPr>
              <a:solidFill>
                <a:srgbClr val="993366"/>
              </a:solidFill>
              <a:ln w="12700">
                <a:solidFill>
                  <a:srgbClr val="000000"/>
                </a:solidFill>
                <a:prstDash val="solid"/>
              </a:ln>
            </c:spPr>
            <c:extLst xmlns:c16r2="http://schemas.microsoft.com/office/drawing/2015/06/chart">
              <c:ext xmlns:c16="http://schemas.microsoft.com/office/drawing/2014/chart" uri="{C3380CC4-5D6E-409C-BE32-E72D297353CC}">
                <c16:uniqueId val="{00000007-18F6-5E4A-91CA-5B6038F68310}"/>
              </c:ext>
            </c:extLst>
          </c:dPt>
          <c:dPt>
            <c:idx val="4"/>
            <c:bubble3D val="0"/>
            <c:spPr>
              <a:solidFill>
                <a:srgbClr val="FFFF99"/>
              </a:solidFill>
              <a:ln w="12700">
                <a:solidFill>
                  <a:srgbClr val="000000"/>
                </a:solidFill>
                <a:prstDash val="solid"/>
              </a:ln>
            </c:spPr>
            <c:extLst xmlns:c16r2="http://schemas.microsoft.com/office/drawing/2015/06/chart">
              <c:ext xmlns:c16="http://schemas.microsoft.com/office/drawing/2014/chart" uri="{C3380CC4-5D6E-409C-BE32-E72D297353CC}">
                <c16:uniqueId val="{00000009-18F6-5E4A-91CA-5B6038F68310}"/>
              </c:ext>
            </c:extLst>
          </c:dPt>
          <c:dPt>
            <c:idx val="5"/>
            <c:bubble3D val="0"/>
            <c:spPr>
              <a:solidFill>
                <a:srgbClr val="CCFFFF"/>
              </a:solidFill>
              <a:ln w="12700">
                <a:solidFill>
                  <a:srgbClr val="000000"/>
                </a:solidFill>
                <a:prstDash val="solid"/>
              </a:ln>
            </c:spPr>
            <c:extLst xmlns:c16r2="http://schemas.microsoft.com/office/drawing/2015/06/chart">
              <c:ext xmlns:c16="http://schemas.microsoft.com/office/drawing/2014/chart" uri="{C3380CC4-5D6E-409C-BE32-E72D297353CC}">
                <c16:uniqueId val="{0000000B-18F6-5E4A-91CA-5B6038F68310}"/>
              </c:ext>
            </c:extLst>
          </c:dPt>
          <c:dPt>
            <c:idx val="6"/>
            <c:bubble3D val="0"/>
            <c:spPr>
              <a:solidFill>
                <a:srgbClr val="800080"/>
              </a:solidFill>
              <a:ln w="12700">
                <a:solidFill>
                  <a:srgbClr val="000000"/>
                </a:solidFill>
                <a:prstDash val="solid"/>
              </a:ln>
            </c:spPr>
            <c:extLst xmlns:c16r2="http://schemas.microsoft.com/office/drawing/2015/06/chart">
              <c:ext xmlns:c16="http://schemas.microsoft.com/office/drawing/2014/chart" uri="{C3380CC4-5D6E-409C-BE32-E72D297353CC}">
                <c16:uniqueId val="{0000000D-18F6-5E4A-91CA-5B6038F68310}"/>
              </c:ext>
            </c:extLst>
          </c:dPt>
          <c:dPt>
            <c:idx val="7"/>
            <c:bubble3D val="0"/>
            <c:spPr>
              <a:solidFill>
                <a:srgbClr val="FF0000"/>
              </a:solidFill>
              <a:ln w="12700">
                <a:solidFill>
                  <a:srgbClr val="000000"/>
                </a:solidFill>
                <a:prstDash val="solid"/>
              </a:ln>
            </c:spPr>
            <c:extLst xmlns:c16r2="http://schemas.microsoft.com/office/drawing/2015/06/chart">
              <c:ext xmlns:c16="http://schemas.microsoft.com/office/drawing/2014/chart" uri="{C3380CC4-5D6E-409C-BE32-E72D297353CC}">
                <c16:uniqueId val="{0000000F-18F6-5E4A-91CA-5B6038F68310}"/>
              </c:ext>
            </c:extLst>
          </c:dPt>
          <c:dPt>
            <c:idx val="8"/>
            <c:bubble3D val="0"/>
            <c:spPr>
              <a:solidFill>
                <a:srgbClr val="3366FF"/>
              </a:solidFill>
              <a:ln w="12700">
                <a:solidFill>
                  <a:srgbClr val="000000"/>
                </a:solidFill>
                <a:prstDash val="solid"/>
              </a:ln>
            </c:spPr>
            <c:extLst xmlns:c16r2="http://schemas.microsoft.com/office/drawing/2015/06/chart">
              <c:ext xmlns:c16="http://schemas.microsoft.com/office/drawing/2014/chart" uri="{C3380CC4-5D6E-409C-BE32-E72D297353CC}">
                <c16:uniqueId val="{00000011-18F6-5E4A-91CA-5B6038F68310}"/>
              </c:ext>
            </c:extLst>
          </c:dPt>
          <c:dPt>
            <c:idx val="9"/>
            <c:bubble3D val="0"/>
            <c:spPr>
              <a:solidFill>
                <a:srgbClr val="CC99FF"/>
              </a:solidFill>
              <a:ln w="12700">
                <a:solidFill>
                  <a:srgbClr val="000000"/>
                </a:solidFill>
                <a:prstDash val="solid"/>
              </a:ln>
            </c:spPr>
            <c:extLst xmlns:c16r2="http://schemas.microsoft.com/office/drawing/2015/06/chart">
              <c:ext xmlns:c16="http://schemas.microsoft.com/office/drawing/2014/chart" uri="{C3380CC4-5D6E-409C-BE32-E72D297353CC}">
                <c16:uniqueId val="{00000013-18F6-5E4A-91CA-5B6038F68310}"/>
              </c:ext>
            </c:extLst>
          </c:dPt>
          <c:dLbls>
            <c:numFmt formatCode="0%" sourceLinked="0"/>
            <c:spPr>
              <a:noFill/>
              <a:ln w="25400">
                <a:noFill/>
              </a:ln>
            </c:spPr>
            <c:txPr>
              <a:bodyPr/>
              <a:lstStyle/>
              <a:p>
                <a:pPr>
                  <a:defRPr sz="12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1"/>
            <c:extLst xmlns:c16r2="http://schemas.microsoft.com/office/drawing/2015/06/chart">
              <c:ext xmlns:c15="http://schemas.microsoft.com/office/drawing/2012/chart" uri="{CE6537A1-D6FC-4f65-9D91-7224C49458BB}"/>
            </c:extLst>
          </c:dLbls>
          <c:cat>
            <c:strRef>
              <c:f>'2.a Energieinput und Emissionen'!$B$46:$B$55</c:f>
              <c:strCache>
                <c:ptCount val="10"/>
                <c:pt idx="0">
                  <c:v>Strom</c:v>
                </c:pt>
                <c:pt idx="1">
                  <c:v>Heizöl (leicht)</c:v>
                </c:pt>
                <c:pt idx="2">
                  <c:v>Erdgas</c:v>
                </c:pt>
                <c:pt idx="3">
                  <c:v>Fernwärme</c:v>
                </c:pt>
                <c:pt idx="4">
                  <c:v>Hackschnitzel</c:v>
                </c:pt>
                <c:pt idx="5">
                  <c:v>Holzpellets</c:v>
                </c:pt>
                <c:pt idx="6">
                  <c:v>Flüssiggas/ Propangas</c:v>
                </c:pt>
                <c:pt idx="7">
                  <c:v>Erdgas (Kfz)</c:v>
                </c:pt>
                <c:pt idx="8">
                  <c:v>Diesel</c:v>
                </c:pt>
                <c:pt idx="9">
                  <c:v>Benzin</c:v>
                </c:pt>
              </c:strCache>
            </c:strRef>
          </c:cat>
          <c:val>
            <c:numRef>
              <c:f>('2.a Energieinput und Emissionen'!$K$9,'2.a Energieinput und Emissionen'!$K$13:$K$18,'2.a Energieinput und Emissionen'!$K$20:$K$22)</c:f>
              <c:numCache>
                <c:formatCode>#,##0</c:formatCode>
                <c:ptCount val="10"/>
              </c:numCache>
            </c:numRef>
          </c:val>
          <c:extLst xmlns:c16r2="http://schemas.microsoft.com/office/drawing/2015/06/chart">
            <c:ext xmlns:c16="http://schemas.microsoft.com/office/drawing/2014/chart" uri="{C3380CC4-5D6E-409C-BE32-E72D297353CC}">
              <c16:uniqueId val="{00000014-18F6-5E4A-91CA-5B6038F68310}"/>
            </c:ext>
          </c:extLst>
        </c:ser>
        <c:dLbls>
          <c:showLegendKey val="0"/>
          <c:showVal val="0"/>
          <c:showCatName val="0"/>
          <c:showSerName val="0"/>
          <c:showPercent val="0"/>
          <c:showBubbleSize val="0"/>
          <c:showLeaderLines val="1"/>
        </c:dLbls>
      </c:pie3DChart>
      <c:spPr>
        <a:noFill/>
        <a:ln w="25400">
          <a:noFill/>
        </a:ln>
      </c:spPr>
    </c:plotArea>
    <c:legend>
      <c:legendPos val="r"/>
      <c:layout>
        <c:manualLayout>
          <c:xMode val="edge"/>
          <c:yMode val="edge"/>
          <c:x val="2.1839449314118752E-2"/>
          <c:y val="0.83878512021440399"/>
          <c:w val="0.96601891744663992"/>
          <c:h val="0.14018693865798426"/>
        </c:manualLayout>
      </c:layout>
      <c:overlay val="0"/>
      <c:txPr>
        <a:bodyPr/>
        <a:lstStyle/>
        <a:p>
          <a:pPr>
            <a:defRPr sz="11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425"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paperSize="9" orientation="landscape"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50" b="1" i="0" u="none" strike="noStrike" baseline="0">
                <a:solidFill>
                  <a:srgbClr val="000000"/>
                </a:solidFill>
                <a:latin typeface="Arial"/>
                <a:ea typeface="Arial"/>
                <a:cs typeface="Arial"/>
              </a:defRPr>
            </a:pPr>
            <a:r>
              <a:rPr lang="de-DE"/>
              <a:t>CO2-Emissionen (g)</a:t>
            </a:r>
          </a:p>
        </c:rich>
      </c:tx>
      <c:overlay val="0"/>
      <c:spPr>
        <a:noFill/>
        <a:ln w="25400">
          <a:noFill/>
        </a:ln>
      </c:spPr>
    </c:title>
    <c:autoTitleDeleted val="0"/>
    <c:plotArea>
      <c:layout>
        <c:manualLayout>
          <c:layoutTarget val="inner"/>
          <c:xMode val="edge"/>
          <c:yMode val="edge"/>
          <c:x val="7.5591522157996194E-2"/>
          <c:y val="8.9930643015521061E-2"/>
          <c:w val="0.90745279383429656"/>
          <c:h val="0.77605658536585354"/>
        </c:manualLayout>
      </c:layout>
      <c:barChart>
        <c:barDir val="col"/>
        <c:grouping val="clustered"/>
        <c:varyColors val="0"/>
        <c:ser>
          <c:idx val="0"/>
          <c:order val="0"/>
          <c:tx>
            <c:strRef>
              <c:f>'2.b THG-Emissionen manuell'!$K$9:$Q$9</c:f>
              <c:strCache>
                <c:ptCount val="1"/>
                <c:pt idx="0">
                  <c:v>CO2-äquivalente Emissionen (g)</c:v>
                </c:pt>
              </c:strCache>
            </c:strRef>
          </c:tx>
          <c:spPr>
            <a:solidFill>
              <a:srgbClr val="9999FF"/>
            </a:solidFill>
            <a:ln w="12700">
              <a:solidFill>
                <a:srgbClr val="000000"/>
              </a:solidFill>
              <a:prstDash val="solid"/>
            </a:ln>
          </c:spPr>
          <c:invertIfNegative val="0"/>
          <c:cat>
            <c:numRef>
              <c:f>'2.b THG-Emissionen manuell'!$L$10:$Q$10</c:f>
              <c:numCache>
                <c:formatCode>General</c:formatCode>
                <c:ptCount val="6"/>
                <c:pt idx="0">
                  <c:v>2017</c:v>
                </c:pt>
                <c:pt idx="1">
                  <c:v>2018</c:v>
                </c:pt>
                <c:pt idx="2">
                  <c:v>2019</c:v>
                </c:pt>
                <c:pt idx="3">
                  <c:v>2020</c:v>
                </c:pt>
                <c:pt idx="4">
                  <c:v>2021</c:v>
                </c:pt>
                <c:pt idx="5">
                  <c:v>2022</c:v>
                </c:pt>
              </c:numCache>
            </c:numRef>
          </c:cat>
          <c:val>
            <c:numRef>
              <c:f>'2.b THG-Emissionen manuell'!$L$21:$Q$21</c:f>
              <c:numCache>
                <c:formatCode>#,##0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2D18-0A43-8775-1C3F49327722}"/>
            </c:ext>
          </c:extLst>
        </c:ser>
        <c:dLbls>
          <c:showLegendKey val="0"/>
          <c:showVal val="0"/>
          <c:showCatName val="0"/>
          <c:showSerName val="0"/>
          <c:showPercent val="0"/>
          <c:showBubbleSize val="0"/>
        </c:dLbls>
        <c:gapWidth val="75"/>
        <c:overlap val="-25"/>
        <c:axId val="194191744"/>
        <c:axId val="194193280"/>
      </c:barChart>
      <c:catAx>
        <c:axId val="19419174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450" b="0" i="0" u="none" strike="noStrike" baseline="0">
                <a:solidFill>
                  <a:srgbClr val="000000"/>
                </a:solidFill>
                <a:latin typeface="Arial"/>
                <a:ea typeface="Arial"/>
                <a:cs typeface="Arial"/>
              </a:defRPr>
            </a:pPr>
            <a:endParaRPr lang="de-DE"/>
          </a:p>
        </c:txPr>
        <c:crossAx val="194193280"/>
        <c:crosses val="autoZero"/>
        <c:auto val="1"/>
        <c:lblAlgn val="ctr"/>
        <c:lblOffset val="100"/>
        <c:tickLblSkip val="1"/>
        <c:tickMarkSkip val="1"/>
        <c:noMultiLvlLbl val="0"/>
      </c:catAx>
      <c:valAx>
        <c:axId val="194193280"/>
        <c:scaling>
          <c:orientation val="minMax"/>
        </c:scaling>
        <c:delete val="0"/>
        <c:axPos val="l"/>
        <c:majorGridlines>
          <c:spPr>
            <a:ln w="3175">
              <a:solidFill>
                <a:srgbClr val="000000"/>
              </a:solidFill>
              <a:prstDash val="solid"/>
            </a:ln>
          </c:spPr>
        </c:majorGridlines>
        <c:numFmt formatCode="#,##0" sourceLinked="1"/>
        <c:majorTickMark val="none"/>
        <c:minorTickMark val="none"/>
        <c:tickLblPos val="nextTo"/>
        <c:spPr>
          <a:ln w="25400">
            <a:noFill/>
          </a:ln>
        </c:spPr>
        <c:txPr>
          <a:bodyPr rot="0" vert="horz"/>
          <a:lstStyle/>
          <a:p>
            <a:pPr>
              <a:defRPr sz="1450" b="0" i="0" u="none" strike="noStrike" baseline="0">
                <a:solidFill>
                  <a:srgbClr val="000000"/>
                </a:solidFill>
                <a:latin typeface="Arial"/>
                <a:ea typeface="Arial"/>
                <a:cs typeface="Arial"/>
              </a:defRPr>
            </a:pPr>
            <a:endParaRPr lang="de-DE"/>
          </a:p>
        </c:txPr>
        <c:crossAx val="194191744"/>
        <c:crosses val="autoZero"/>
        <c:crossBetween val="between"/>
      </c:valAx>
      <c:spPr>
        <a:noFill/>
        <a:ln w="12700">
          <a:solidFill>
            <a:srgbClr val="808080"/>
          </a:solidFill>
          <a:prstDash val="solid"/>
        </a:ln>
      </c:spPr>
    </c:plotArea>
    <c:legend>
      <c:legendPos val="b"/>
      <c:overlay val="0"/>
    </c:legend>
    <c:plotVisOnly val="1"/>
    <c:dispBlanksAs val="gap"/>
    <c:showDLblsOverMax val="0"/>
  </c:chart>
  <c:spPr>
    <a:solidFill>
      <a:srgbClr val="FFFFFF"/>
    </a:solidFill>
    <a:ln w="3175">
      <a:solidFill>
        <a:srgbClr val="000000"/>
      </a:solidFill>
      <a:prstDash val="solid"/>
    </a:ln>
  </c:spPr>
  <c:txPr>
    <a:bodyPr/>
    <a:lstStyle/>
    <a:p>
      <a:pPr>
        <a:defRPr sz="1450"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Entwicklung der Luftschadstoffemissionen</a:t>
            </a:r>
          </a:p>
        </c:rich>
      </c:tx>
      <c:overlay val="0"/>
      <c:spPr>
        <a:noFill/>
        <a:ln w="25400">
          <a:noFill/>
        </a:ln>
      </c:spPr>
    </c:title>
    <c:autoTitleDeleted val="0"/>
    <c:plotArea>
      <c:layout>
        <c:manualLayout>
          <c:layoutTarget val="inner"/>
          <c:xMode val="edge"/>
          <c:yMode val="edge"/>
          <c:x val="6.9581947280913339E-2"/>
          <c:y val="9.6067503697462406E-2"/>
          <c:w val="0.9094551473642305"/>
          <c:h val="0.7255430420204656"/>
        </c:manualLayout>
      </c:layout>
      <c:barChart>
        <c:barDir val="col"/>
        <c:grouping val="clustered"/>
        <c:varyColors val="0"/>
        <c:ser>
          <c:idx val="0"/>
          <c:order val="0"/>
          <c:tx>
            <c:strRef>
              <c:f>'2.b THG-Emissionen manuell'!$C$24:$I$24</c:f>
              <c:strCache>
                <c:ptCount val="1"/>
                <c:pt idx="0">
                  <c:v>NOx-Emissionen (g)</c:v>
                </c:pt>
              </c:strCache>
            </c:strRef>
          </c:tx>
          <c:invertIfNegative val="0"/>
          <c:cat>
            <c:numRef>
              <c:f>'2.b THG-Emissionen manuell'!$D$25:$I$25</c:f>
              <c:numCache>
                <c:formatCode>General</c:formatCode>
                <c:ptCount val="6"/>
                <c:pt idx="0">
                  <c:v>2017</c:v>
                </c:pt>
                <c:pt idx="1">
                  <c:v>2018</c:v>
                </c:pt>
                <c:pt idx="2">
                  <c:v>2019</c:v>
                </c:pt>
                <c:pt idx="3">
                  <c:v>2020</c:v>
                </c:pt>
                <c:pt idx="4">
                  <c:v>2021</c:v>
                </c:pt>
                <c:pt idx="5">
                  <c:v>2022</c:v>
                </c:pt>
              </c:numCache>
            </c:numRef>
          </c:cat>
          <c:val>
            <c:numRef>
              <c:f>'2.b THG-Emissionen manuell'!$D$36:$I$36</c:f>
              <c:numCache>
                <c:formatCode>#,##0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4BF2-6F4F-B0DE-6C932F6AFC9D}"/>
            </c:ext>
          </c:extLst>
        </c:ser>
        <c:ser>
          <c:idx val="1"/>
          <c:order val="1"/>
          <c:tx>
            <c:strRef>
              <c:f>'2.b THG-Emissionen manuell'!$J$24:$P$24</c:f>
              <c:strCache>
                <c:ptCount val="1"/>
                <c:pt idx="0">
                  <c:v>SO2-Emissionen (g) </c:v>
                </c:pt>
              </c:strCache>
            </c:strRef>
          </c:tx>
          <c:invertIfNegative val="0"/>
          <c:cat>
            <c:numRef>
              <c:f>'2.b THG-Emissionen manuell'!$D$25:$I$25</c:f>
              <c:numCache>
                <c:formatCode>General</c:formatCode>
                <c:ptCount val="6"/>
                <c:pt idx="0">
                  <c:v>2017</c:v>
                </c:pt>
                <c:pt idx="1">
                  <c:v>2018</c:v>
                </c:pt>
                <c:pt idx="2">
                  <c:v>2019</c:v>
                </c:pt>
                <c:pt idx="3">
                  <c:v>2020</c:v>
                </c:pt>
                <c:pt idx="4">
                  <c:v>2021</c:v>
                </c:pt>
                <c:pt idx="5">
                  <c:v>2022</c:v>
                </c:pt>
              </c:numCache>
            </c:numRef>
          </c:cat>
          <c:val>
            <c:numRef>
              <c:f>'2.b THG-Emissionen manuell'!$K$36:$P$36</c:f>
              <c:numCache>
                <c:formatCode>#,##0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1-4BF2-6F4F-B0DE-6C932F6AFC9D}"/>
            </c:ext>
          </c:extLst>
        </c:ser>
        <c:ser>
          <c:idx val="2"/>
          <c:order val="2"/>
          <c:tx>
            <c:strRef>
              <c:f>'2.b THG-Emissionen manuell'!$D$38:$I$38</c:f>
              <c:strCache>
                <c:ptCount val="1"/>
                <c:pt idx="0">
                  <c:v>PM-Emissionen (g) mit Vorkette</c:v>
                </c:pt>
              </c:strCache>
            </c:strRef>
          </c:tx>
          <c:invertIfNegative val="0"/>
          <c:cat>
            <c:numRef>
              <c:f>'2.b THG-Emissionen manuell'!$D$25:$I$25</c:f>
              <c:numCache>
                <c:formatCode>General</c:formatCode>
                <c:ptCount val="6"/>
                <c:pt idx="0">
                  <c:v>2017</c:v>
                </c:pt>
                <c:pt idx="1">
                  <c:v>2018</c:v>
                </c:pt>
                <c:pt idx="2">
                  <c:v>2019</c:v>
                </c:pt>
                <c:pt idx="3">
                  <c:v>2020</c:v>
                </c:pt>
                <c:pt idx="4">
                  <c:v>2021</c:v>
                </c:pt>
                <c:pt idx="5">
                  <c:v>2022</c:v>
                </c:pt>
              </c:numCache>
            </c:numRef>
          </c:cat>
          <c:val>
            <c:numRef>
              <c:f>'2.b THG-Emissionen manuell'!$D$50:$I$50</c:f>
              <c:numCache>
                <c:formatCode>#,##0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2-4BF2-6F4F-B0DE-6C932F6AFC9D}"/>
            </c:ext>
          </c:extLst>
        </c:ser>
        <c:dLbls>
          <c:showLegendKey val="0"/>
          <c:showVal val="0"/>
          <c:showCatName val="0"/>
          <c:showSerName val="0"/>
          <c:showPercent val="0"/>
          <c:showBubbleSize val="0"/>
        </c:dLbls>
        <c:gapWidth val="75"/>
        <c:overlap val="-25"/>
        <c:axId val="194216704"/>
        <c:axId val="194218240"/>
      </c:barChart>
      <c:catAx>
        <c:axId val="194216704"/>
        <c:scaling>
          <c:orientation val="minMax"/>
        </c:scaling>
        <c:delete val="0"/>
        <c:axPos val="b"/>
        <c:numFmt formatCode="General" sourceLinked="1"/>
        <c:majorTickMark val="none"/>
        <c:minorTickMark val="none"/>
        <c:tickLblPos val="nextTo"/>
        <c:txPr>
          <a:bodyPr/>
          <a:lstStyle/>
          <a:p>
            <a:pPr>
              <a:defRPr sz="1600"/>
            </a:pPr>
            <a:endParaRPr lang="de-DE"/>
          </a:p>
        </c:txPr>
        <c:crossAx val="194218240"/>
        <c:crosses val="autoZero"/>
        <c:auto val="1"/>
        <c:lblAlgn val="ctr"/>
        <c:lblOffset val="100"/>
        <c:noMultiLvlLbl val="0"/>
      </c:catAx>
      <c:valAx>
        <c:axId val="194218240"/>
        <c:scaling>
          <c:orientation val="minMax"/>
        </c:scaling>
        <c:delete val="0"/>
        <c:axPos val="l"/>
        <c:majorGridlines/>
        <c:numFmt formatCode="#,##0" sourceLinked="1"/>
        <c:majorTickMark val="none"/>
        <c:minorTickMark val="none"/>
        <c:tickLblPos val="nextTo"/>
        <c:spPr>
          <a:ln w="9525">
            <a:noFill/>
          </a:ln>
        </c:spPr>
        <c:txPr>
          <a:bodyPr/>
          <a:lstStyle/>
          <a:p>
            <a:pPr>
              <a:defRPr sz="1600"/>
            </a:pPr>
            <a:endParaRPr lang="de-DE"/>
          </a:p>
        </c:txPr>
        <c:crossAx val="194216704"/>
        <c:crosses val="autoZero"/>
        <c:crossBetween val="between"/>
      </c:valAx>
      <c:spPr>
        <a:ln>
          <a:solidFill>
            <a:srgbClr val="000000"/>
          </a:solidFill>
        </a:ln>
      </c:spPr>
    </c:plotArea>
    <c:legend>
      <c:legendPos val="b"/>
      <c:layout>
        <c:manualLayout>
          <c:xMode val="edge"/>
          <c:yMode val="edge"/>
          <c:x val="0"/>
          <c:y val="0.94501608739169451"/>
          <c:w val="1"/>
          <c:h val="4.1285273056088978E-2"/>
        </c:manualLayout>
      </c:layout>
      <c:overlay val="0"/>
      <c:txPr>
        <a:bodyPr/>
        <a:lstStyle/>
        <a:p>
          <a:pPr>
            <a:defRPr sz="1600"/>
          </a:pPr>
          <a:endParaRPr lang="de-DE"/>
        </a:p>
      </c:txPr>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400"/>
            </a:pPr>
            <a:r>
              <a:rPr lang="de-DE" sz="2400">
                <a:latin typeface="Univers" panose="020B0603020202030204" pitchFamily="34" charset="0"/>
              </a:rPr>
              <a:t>Entwicklung des Roh-, Hilfs- und Betriebsstoffverbrauchs</a:t>
            </a:r>
          </a:p>
        </c:rich>
      </c:tx>
      <c:layout/>
      <c:overlay val="1"/>
      <c:spPr>
        <a:noFill/>
        <a:ln w="25400">
          <a:noFill/>
        </a:ln>
      </c:spPr>
    </c:title>
    <c:autoTitleDeleted val="0"/>
    <c:plotArea>
      <c:layout>
        <c:manualLayout>
          <c:layoutTarget val="inner"/>
          <c:xMode val="edge"/>
          <c:yMode val="edge"/>
          <c:x val="6.8909349147812216E-2"/>
          <c:y val="0.10979786350321358"/>
          <c:w val="0.91311696401873776"/>
          <c:h val="0.76252622726033392"/>
        </c:manualLayout>
      </c:layout>
      <c:barChart>
        <c:barDir val="col"/>
        <c:grouping val="clustered"/>
        <c:varyColors val="0"/>
        <c:ser>
          <c:idx val="0"/>
          <c:order val="0"/>
          <c:tx>
            <c:strRef>
              <c:f>'3. Roh-, Hilfs-, Betriebsstoffe'!$B$9</c:f>
              <c:strCache>
                <c:ptCount val="1"/>
                <c:pt idx="0">
                  <c:v>z.B. Papier</c:v>
                </c:pt>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Betriebsstoffe'!$D$9,'3. Roh-, Hilfs-, Betriebsstoffe'!$F$9,'3. Roh-, Hilfs-, Betriebsstoffe'!$H$9,'3. Roh-, Hilfs-, Betriebsstoffe'!$J$9,'3. Roh-, Hilfs-, Betriebsstoffe'!$L$9,'3. Roh-, Hilfs-, Betriebsstoffe'!$N$9)</c:f>
              <c:numCache>
                <c:formatCode>General</c:formatCode>
                <c:ptCount val="6"/>
              </c:numCache>
            </c:numRef>
          </c:val>
          <c:extLst xmlns:c16r2="http://schemas.microsoft.com/office/drawing/2015/06/chart">
            <c:ext xmlns:c16="http://schemas.microsoft.com/office/drawing/2014/chart" uri="{C3380CC4-5D6E-409C-BE32-E72D297353CC}">
              <c16:uniqueId val="{00000000-EF73-7F4F-AB53-8A649000C3FC}"/>
            </c:ext>
          </c:extLst>
        </c:ser>
        <c:ser>
          <c:idx val="1"/>
          <c:order val="1"/>
          <c:tx>
            <c:strRef>
              <c:f>'3. Roh-, Hilfs-, Betriebsstoffe'!$B$10</c:f>
              <c:strCache>
                <c:ptCount val="1"/>
                <c:pt idx="0">
                  <c:v>z.B. Material 1</c:v>
                </c:pt>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Betriebsstoffe'!$D$10,'3. Roh-, Hilfs-, Betriebsstoffe'!$F$10,'3. Roh-, Hilfs-, Betriebsstoffe'!$H$10,'3. Roh-, Hilfs-, Betriebsstoffe'!$J$10,'3. Roh-, Hilfs-, Betriebsstoffe'!$L$10,'3. Roh-, Hilfs-, Betriebsstoffe'!$N$10)</c:f>
              <c:numCache>
                <c:formatCode>#,##0.0</c:formatCode>
                <c:ptCount val="6"/>
              </c:numCache>
            </c:numRef>
          </c:val>
          <c:extLst xmlns:c16r2="http://schemas.microsoft.com/office/drawing/2015/06/chart">
            <c:ext xmlns:c16="http://schemas.microsoft.com/office/drawing/2014/chart" uri="{C3380CC4-5D6E-409C-BE32-E72D297353CC}">
              <c16:uniqueId val="{00000001-EF73-7F4F-AB53-8A649000C3FC}"/>
            </c:ext>
          </c:extLst>
        </c:ser>
        <c:ser>
          <c:idx val="2"/>
          <c:order val="2"/>
          <c:tx>
            <c:strRef>
              <c:f>'3. Roh-, Hilfs-, Betriebsstoffe'!$B$11</c:f>
              <c:strCache>
                <c:ptCount val="1"/>
                <c:pt idx="0">
                  <c:v>z.B. Material 2</c:v>
                </c:pt>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Betriebsstoffe'!$D$11,'3. Roh-, Hilfs-, Betriebsstoffe'!$F$11,'3. Roh-, Hilfs-, Betriebsstoffe'!$H$11,'3. Roh-, Hilfs-, Betriebsstoffe'!$J$11,'3. Roh-, Hilfs-, Betriebsstoffe'!$L$11,'3. Roh-, Hilfs-, Betriebsstoffe'!$N$11)</c:f>
              <c:numCache>
                <c:formatCode>#,##0.0</c:formatCode>
                <c:ptCount val="6"/>
              </c:numCache>
            </c:numRef>
          </c:val>
          <c:extLst xmlns:c16r2="http://schemas.microsoft.com/office/drawing/2015/06/chart">
            <c:ext xmlns:c16="http://schemas.microsoft.com/office/drawing/2014/chart" uri="{C3380CC4-5D6E-409C-BE32-E72D297353CC}">
              <c16:uniqueId val="{00000002-EF73-7F4F-AB53-8A649000C3FC}"/>
            </c:ext>
          </c:extLst>
        </c:ser>
        <c:ser>
          <c:idx val="3"/>
          <c:order val="3"/>
          <c:tx>
            <c:strRef>
              <c:f>'3. Roh-, Hilfs-, Betriebsstoffe'!$B$12</c:f>
              <c:strCache>
                <c:ptCount val="1"/>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Betriebsstoffe'!$D$12,'3. Roh-, Hilfs-, Betriebsstoffe'!$F$12,'3. Roh-, Hilfs-, Betriebsstoffe'!$H$12,'3. Roh-, Hilfs-, Betriebsstoffe'!$J$12,'3. Roh-, Hilfs-, Betriebsstoffe'!$L$12,'3. Roh-, Hilfs-, Betriebsstoffe'!$N$12)</c:f>
              <c:numCache>
                <c:formatCode>#,##0.0</c:formatCode>
                <c:ptCount val="6"/>
              </c:numCache>
            </c:numRef>
          </c:val>
          <c:extLst xmlns:c16r2="http://schemas.microsoft.com/office/drawing/2015/06/chart">
            <c:ext xmlns:c16="http://schemas.microsoft.com/office/drawing/2014/chart" uri="{C3380CC4-5D6E-409C-BE32-E72D297353CC}">
              <c16:uniqueId val="{00000003-EF73-7F4F-AB53-8A649000C3FC}"/>
            </c:ext>
          </c:extLst>
        </c:ser>
        <c:ser>
          <c:idx val="4"/>
          <c:order val="4"/>
          <c:tx>
            <c:strRef>
              <c:f>'3. Roh-, Hilfs-, Betriebsstoffe'!$B$13</c:f>
              <c:strCache>
                <c:ptCount val="1"/>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Betriebsstoffe'!$D$13,'3. Roh-, Hilfs-, Betriebsstoffe'!$F$13,'3. Roh-, Hilfs-, Betriebsstoffe'!$H$13,'3. Roh-, Hilfs-, Betriebsstoffe'!$J$13,'3. Roh-, Hilfs-, Betriebsstoffe'!$L$13,'3. Roh-, Hilfs-, Betriebsstoffe'!$N$13)</c:f>
              <c:numCache>
                <c:formatCode>#,##0.0</c:formatCode>
                <c:ptCount val="6"/>
              </c:numCache>
            </c:numRef>
          </c:val>
          <c:extLst xmlns:c16r2="http://schemas.microsoft.com/office/drawing/2015/06/chart">
            <c:ext xmlns:c16="http://schemas.microsoft.com/office/drawing/2014/chart" uri="{C3380CC4-5D6E-409C-BE32-E72D297353CC}">
              <c16:uniqueId val="{00000004-EF73-7F4F-AB53-8A649000C3FC}"/>
            </c:ext>
          </c:extLst>
        </c:ser>
        <c:ser>
          <c:idx val="5"/>
          <c:order val="5"/>
          <c:tx>
            <c:strRef>
              <c:f>'3. Roh-, Hilfs-, Betriebsstoffe'!$B$14</c:f>
              <c:strCache>
                <c:ptCount val="1"/>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Betriebsstoffe'!$D$14,'3. Roh-, Hilfs-, Betriebsstoffe'!$F$14,'3. Roh-, Hilfs-, Betriebsstoffe'!$H$14,'3. Roh-, Hilfs-, Betriebsstoffe'!$J$14,'3. Roh-, Hilfs-, Betriebsstoffe'!$L$14,'3. Roh-, Hilfs-, Betriebsstoffe'!$N$14)</c:f>
              <c:numCache>
                <c:formatCode>#,##0.0</c:formatCode>
                <c:ptCount val="6"/>
              </c:numCache>
            </c:numRef>
          </c:val>
          <c:extLst xmlns:c16r2="http://schemas.microsoft.com/office/drawing/2015/06/chart">
            <c:ext xmlns:c16="http://schemas.microsoft.com/office/drawing/2014/chart" uri="{C3380CC4-5D6E-409C-BE32-E72D297353CC}">
              <c16:uniqueId val="{00000005-EF73-7F4F-AB53-8A649000C3FC}"/>
            </c:ext>
          </c:extLst>
        </c:ser>
        <c:dLbls>
          <c:showLegendKey val="0"/>
          <c:showVal val="0"/>
          <c:showCatName val="0"/>
          <c:showSerName val="0"/>
          <c:showPercent val="0"/>
          <c:showBubbleSize val="0"/>
        </c:dLbls>
        <c:gapWidth val="150"/>
        <c:axId val="194352640"/>
        <c:axId val="194354176"/>
      </c:barChart>
      <c:catAx>
        <c:axId val="194352640"/>
        <c:scaling>
          <c:orientation val="minMax"/>
        </c:scaling>
        <c:delete val="0"/>
        <c:axPos val="b"/>
        <c:numFmt formatCode="General" sourceLinked="1"/>
        <c:majorTickMark val="out"/>
        <c:minorTickMark val="none"/>
        <c:tickLblPos val="nextTo"/>
        <c:txPr>
          <a:bodyPr/>
          <a:lstStyle/>
          <a:p>
            <a:pPr>
              <a:defRPr sz="1200">
                <a:latin typeface="Univers" panose="020B0603020202030204" pitchFamily="34" charset="0"/>
              </a:defRPr>
            </a:pPr>
            <a:endParaRPr lang="de-DE"/>
          </a:p>
        </c:txPr>
        <c:crossAx val="194354176"/>
        <c:crosses val="autoZero"/>
        <c:auto val="1"/>
        <c:lblAlgn val="ctr"/>
        <c:lblOffset val="100"/>
        <c:noMultiLvlLbl val="0"/>
      </c:catAx>
      <c:valAx>
        <c:axId val="194354176"/>
        <c:scaling>
          <c:orientation val="minMax"/>
        </c:scaling>
        <c:delete val="0"/>
        <c:axPos val="l"/>
        <c:majorGridlines/>
        <c:title>
          <c:tx>
            <c:rich>
              <a:bodyPr rot="0" vert="horz"/>
              <a:lstStyle/>
              <a:p>
                <a:pPr>
                  <a:defRPr sz="2400">
                    <a:latin typeface="Univers" panose="020B0603020202030204" pitchFamily="34" charset="0"/>
                  </a:defRPr>
                </a:pPr>
                <a:r>
                  <a:rPr lang="en-US" sz="2400">
                    <a:latin typeface="Univers" panose="020B0603020202030204" pitchFamily="34" charset="0"/>
                  </a:rPr>
                  <a:t>[t]</a:t>
                </a:r>
              </a:p>
            </c:rich>
          </c:tx>
          <c:layout/>
          <c:overlay val="0"/>
          <c:spPr>
            <a:noFill/>
            <a:ln w="25400">
              <a:noFill/>
            </a:ln>
          </c:spPr>
        </c:title>
        <c:numFmt formatCode="General" sourceLinked="1"/>
        <c:majorTickMark val="out"/>
        <c:minorTickMark val="none"/>
        <c:tickLblPos val="nextTo"/>
        <c:txPr>
          <a:bodyPr/>
          <a:lstStyle/>
          <a:p>
            <a:pPr>
              <a:defRPr sz="1200">
                <a:latin typeface="Univers" panose="020B0603020202030204" pitchFamily="34" charset="0"/>
              </a:defRPr>
            </a:pPr>
            <a:endParaRPr lang="de-DE"/>
          </a:p>
        </c:txPr>
        <c:crossAx val="194352640"/>
        <c:crosses val="autoZero"/>
        <c:crossBetween val="between"/>
      </c:valAx>
    </c:plotArea>
    <c:legend>
      <c:legendPos val="r"/>
      <c:layout>
        <c:manualLayout>
          <c:xMode val="edge"/>
          <c:yMode val="edge"/>
          <c:x val="8.2359462241612816E-4"/>
          <c:y val="0.9262422851094565"/>
          <c:w val="0.9991764053775839"/>
          <c:h val="7.2941849571255865E-2"/>
        </c:manualLayout>
      </c:layout>
      <c:overlay val="0"/>
      <c:txPr>
        <a:bodyPr/>
        <a:lstStyle/>
        <a:p>
          <a:pPr>
            <a:defRPr sz="1600">
              <a:latin typeface="Univers" panose="020B0603020202030204" pitchFamily="34" charset="0"/>
            </a:defRPr>
          </a:pPr>
          <a:endParaRPr lang="de-DE"/>
        </a:p>
      </c:txPr>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400"/>
            </a:pPr>
            <a:r>
              <a:rPr lang="de-DE" sz="2400">
                <a:latin typeface="Univers" panose="020B0603020202030204" pitchFamily="34" charset="0"/>
              </a:rPr>
              <a:t>Entwicklung der</a:t>
            </a:r>
            <a:r>
              <a:rPr lang="de-DE" sz="2400" baseline="0">
                <a:latin typeface="Univers" panose="020B0603020202030204" pitchFamily="34" charset="0"/>
              </a:rPr>
              <a:t> Roh-, Hilfs- und Betriebsstoffkosten</a:t>
            </a:r>
            <a:endParaRPr lang="de-DE" sz="2400">
              <a:latin typeface="Univers" panose="020B0603020202030204" pitchFamily="34" charset="0"/>
            </a:endParaRPr>
          </a:p>
        </c:rich>
      </c:tx>
      <c:overlay val="1"/>
      <c:spPr>
        <a:noFill/>
        <a:ln w="25400">
          <a:noFill/>
        </a:ln>
      </c:spPr>
    </c:title>
    <c:autoTitleDeleted val="0"/>
    <c:plotArea>
      <c:layout>
        <c:manualLayout>
          <c:layoutTarget val="inner"/>
          <c:xMode val="edge"/>
          <c:yMode val="edge"/>
          <c:x val="8.4073166727432952E-2"/>
          <c:y val="0.10979786350321358"/>
          <c:w val="0.89795318233474253"/>
          <c:h val="0.76252622726033392"/>
        </c:manualLayout>
      </c:layout>
      <c:barChart>
        <c:barDir val="col"/>
        <c:grouping val="clustered"/>
        <c:varyColors val="0"/>
        <c:ser>
          <c:idx val="0"/>
          <c:order val="0"/>
          <c:tx>
            <c:strRef>
              <c:f>'3. Roh-, Hilfs-, Betriebsstoffe'!$B$9</c:f>
              <c:strCache>
                <c:ptCount val="1"/>
                <c:pt idx="0">
                  <c:v>z.B. Papier</c:v>
                </c:pt>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Betriebsstoffe'!$E$9,'3. Roh-, Hilfs-, Betriebsstoffe'!$G$9,'3. Roh-, Hilfs-, Betriebsstoffe'!$I$9,'3. Roh-, Hilfs-, Betriebsstoffe'!$K$9,'3. Roh-, Hilfs-, Betriebsstoffe'!$M$9,'3. Roh-, Hilfs-, Betriebsstoffe'!$O$9)</c:f>
              <c:numCache>
                <c:formatCode>General</c:formatCode>
                <c:ptCount val="6"/>
              </c:numCache>
            </c:numRef>
          </c:val>
          <c:extLst xmlns:c16r2="http://schemas.microsoft.com/office/drawing/2015/06/chart">
            <c:ext xmlns:c16="http://schemas.microsoft.com/office/drawing/2014/chart" uri="{C3380CC4-5D6E-409C-BE32-E72D297353CC}">
              <c16:uniqueId val="{00000000-E8B8-FF45-8C33-172BB77C54DB}"/>
            </c:ext>
          </c:extLst>
        </c:ser>
        <c:ser>
          <c:idx val="1"/>
          <c:order val="1"/>
          <c:tx>
            <c:strRef>
              <c:f>'3. Roh-, Hilfs-, Betriebsstoffe'!$B$10</c:f>
              <c:strCache>
                <c:ptCount val="1"/>
                <c:pt idx="0">
                  <c:v>z.B. Material 1</c:v>
                </c:pt>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Betriebsstoffe'!$E$10,'3. Roh-, Hilfs-, Betriebsstoffe'!$G$10,'3. Roh-, Hilfs-, Betriebsstoffe'!$I$10,'3. Roh-, Hilfs-, Betriebsstoffe'!$K$10,'3. Roh-, Hilfs-, Betriebsstoffe'!$M$10,'3. Roh-, Hilfs-, Betriebsstoffe'!$O$10)</c:f>
              <c:numCache>
                <c:formatCode>#,##0.00</c:formatCode>
                <c:ptCount val="6"/>
              </c:numCache>
            </c:numRef>
          </c:val>
          <c:extLst xmlns:c16r2="http://schemas.microsoft.com/office/drawing/2015/06/chart">
            <c:ext xmlns:c16="http://schemas.microsoft.com/office/drawing/2014/chart" uri="{C3380CC4-5D6E-409C-BE32-E72D297353CC}">
              <c16:uniqueId val="{00000001-E8B8-FF45-8C33-172BB77C54DB}"/>
            </c:ext>
          </c:extLst>
        </c:ser>
        <c:ser>
          <c:idx val="2"/>
          <c:order val="2"/>
          <c:tx>
            <c:strRef>
              <c:f>'3. Roh-, Hilfs-, Betriebsstoffe'!$B$11</c:f>
              <c:strCache>
                <c:ptCount val="1"/>
                <c:pt idx="0">
                  <c:v>z.B. Material 2</c:v>
                </c:pt>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Betriebsstoffe'!$E$11,'3. Roh-, Hilfs-, Betriebsstoffe'!$G$11,'3. Roh-, Hilfs-, Betriebsstoffe'!$I$11,'3. Roh-, Hilfs-, Betriebsstoffe'!$K$11,'3. Roh-, Hilfs-, Betriebsstoffe'!$M$11,'3. Roh-, Hilfs-, Betriebsstoffe'!$O$11)</c:f>
              <c:numCache>
                <c:formatCode>#,##0.00</c:formatCode>
                <c:ptCount val="6"/>
              </c:numCache>
            </c:numRef>
          </c:val>
          <c:extLst xmlns:c16r2="http://schemas.microsoft.com/office/drawing/2015/06/chart">
            <c:ext xmlns:c16="http://schemas.microsoft.com/office/drawing/2014/chart" uri="{C3380CC4-5D6E-409C-BE32-E72D297353CC}">
              <c16:uniqueId val="{00000002-E8B8-FF45-8C33-172BB77C54DB}"/>
            </c:ext>
          </c:extLst>
        </c:ser>
        <c:ser>
          <c:idx val="3"/>
          <c:order val="3"/>
          <c:tx>
            <c:strRef>
              <c:f>'3. Roh-, Hilfs-, Betriebsstoffe'!$B$12</c:f>
              <c:strCache>
                <c:ptCount val="1"/>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Betriebsstoffe'!$E$12,'3. Roh-, Hilfs-, Betriebsstoffe'!$G$12,'3. Roh-, Hilfs-, Betriebsstoffe'!$I$12,'3. Roh-, Hilfs-, Betriebsstoffe'!$K$12,'3. Roh-, Hilfs-, Betriebsstoffe'!$M$12,'3. Roh-, Hilfs-, Betriebsstoffe'!$O$12)</c:f>
              <c:numCache>
                <c:formatCode>#,##0.00</c:formatCode>
                <c:ptCount val="6"/>
              </c:numCache>
            </c:numRef>
          </c:val>
          <c:extLst xmlns:c16r2="http://schemas.microsoft.com/office/drawing/2015/06/chart">
            <c:ext xmlns:c16="http://schemas.microsoft.com/office/drawing/2014/chart" uri="{C3380CC4-5D6E-409C-BE32-E72D297353CC}">
              <c16:uniqueId val="{00000003-E8B8-FF45-8C33-172BB77C54DB}"/>
            </c:ext>
          </c:extLst>
        </c:ser>
        <c:ser>
          <c:idx val="4"/>
          <c:order val="4"/>
          <c:tx>
            <c:strRef>
              <c:f>'3. Roh-, Hilfs-, Betriebsstoffe'!$B$13</c:f>
              <c:strCache>
                <c:ptCount val="1"/>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Betriebsstoffe'!$E$13,'3. Roh-, Hilfs-, Betriebsstoffe'!$G$13,'3. Roh-, Hilfs-, Betriebsstoffe'!$I$13,'3. Roh-, Hilfs-, Betriebsstoffe'!$K$13,'3. Roh-, Hilfs-, Betriebsstoffe'!$M$13,'3. Roh-, Hilfs-, Betriebsstoffe'!$O$13)</c:f>
              <c:numCache>
                <c:formatCode>#,##0.00</c:formatCode>
                <c:ptCount val="6"/>
              </c:numCache>
            </c:numRef>
          </c:val>
          <c:extLst xmlns:c16r2="http://schemas.microsoft.com/office/drawing/2015/06/chart">
            <c:ext xmlns:c16="http://schemas.microsoft.com/office/drawing/2014/chart" uri="{C3380CC4-5D6E-409C-BE32-E72D297353CC}">
              <c16:uniqueId val="{00000004-E8B8-FF45-8C33-172BB77C54DB}"/>
            </c:ext>
          </c:extLst>
        </c:ser>
        <c:ser>
          <c:idx val="5"/>
          <c:order val="5"/>
          <c:tx>
            <c:strRef>
              <c:f>'3. Roh-, Hilfs-, Betriebsstoffe'!$B$14</c:f>
              <c:strCache>
                <c:ptCount val="1"/>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('3. Roh-, Hilfs-, Betriebsstoffe'!$E$14,'3. Roh-, Hilfs-, Betriebsstoffe'!$G$14,'3. Roh-, Hilfs-, Betriebsstoffe'!$I$14,'3. Roh-, Hilfs-, Betriebsstoffe'!$K$14,'3. Roh-, Hilfs-, Betriebsstoffe'!$M$14,'3. Roh-, Hilfs-, Betriebsstoffe'!$O$14)</c:f>
              <c:numCache>
                <c:formatCode>#,##0.00</c:formatCode>
                <c:ptCount val="6"/>
              </c:numCache>
            </c:numRef>
          </c:val>
          <c:extLst xmlns:c16r2="http://schemas.microsoft.com/office/drawing/2015/06/chart">
            <c:ext xmlns:c16="http://schemas.microsoft.com/office/drawing/2014/chart" uri="{C3380CC4-5D6E-409C-BE32-E72D297353CC}">
              <c16:uniqueId val="{00000005-E8B8-FF45-8C33-172BB77C54DB}"/>
            </c:ext>
          </c:extLst>
        </c:ser>
        <c:dLbls>
          <c:showLegendKey val="0"/>
          <c:showVal val="0"/>
          <c:showCatName val="0"/>
          <c:showSerName val="0"/>
          <c:showPercent val="0"/>
          <c:showBubbleSize val="0"/>
        </c:dLbls>
        <c:gapWidth val="150"/>
        <c:axId val="194819968"/>
        <c:axId val="194821504"/>
      </c:barChart>
      <c:catAx>
        <c:axId val="194819968"/>
        <c:scaling>
          <c:orientation val="minMax"/>
        </c:scaling>
        <c:delete val="0"/>
        <c:axPos val="b"/>
        <c:numFmt formatCode="General" sourceLinked="1"/>
        <c:majorTickMark val="out"/>
        <c:minorTickMark val="none"/>
        <c:tickLblPos val="nextTo"/>
        <c:txPr>
          <a:bodyPr/>
          <a:lstStyle/>
          <a:p>
            <a:pPr>
              <a:defRPr sz="1200">
                <a:latin typeface="Univers" panose="020B0603020202030204" pitchFamily="34" charset="0"/>
              </a:defRPr>
            </a:pPr>
            <a:endParaRPr lang="de-DE"/>
          </a:p>
        </c:txPr>
        <c:crossAx val="194821504"/>
        <c:crosses val="autoZero"/>
        <c:auto val="1"/>
        <c:lblAlgn val="ctr"/>
        <c:lblOffset val="100"/>
        <c:noMultiLvlLbl val="0"/>
      </c:catAx>
      <c:valAx>
        <c:axId val="194821504"/>
        <c:scaling>
          <c:orientation val="minMax"/>
        </c:scaling>
        <c:delete val="0"/>
        <c:axPos val="l"/>
        <c:majorGridlines/>
        <c:title>
          <c:tx>
            <c:rich>
              <a:bodyPr rot="0" vert="horz"/>
              <a:lstStyle/>
              <a:p>
                <a:pPr>
                  <a:defRPr sz="2400">
                    <a:latin typeface="Univers" panose="020B0603020202030204" pitchFamily="34" charset="0"/>
                  </a:defRPr>
                </a:pPr>
                <a:r>
                  <a:rPr lang="en-US" sz="2400">
                    <a:latin typeface="Univers" panose="020B0603020202030204" pitchFamily="34" charset="0"/>
                  </a:rPr>
                  <a:t>[€]</a:t>
                </a:r>
              </a:p>
            </c:rich>
          </c:tx>
          <c:overlay val="0"/>
          <c:spPr>
            <a:noFill/>
            <a:ln w="25400">
              <a:noFill/>
            </a:ln>
          </c:spPr>
        </c:title>
        <c:numFmt formatCode="General" sourceLinked="1"/>
        <c:majorTickMark val="out"/>
        <c:minorTickMark val="none"/>
        <c:tickLblPos val="nextTo"/>
        <c:txPr>
          <a:bodyPr/>
          <a:lstStyle/>
          <a:p>
            <a:pPr>
              <a:defRPr sz="1200">
                <a:latin typeface="Univers" panose="020B0603020202030204" pitchFamily="34" charset="0"/>
              </a:defRPr>
            </a:pPr>
            <a:endParaRPr lang="de-DE"/>
          </a:p>
        </c:txPr>
        <c:crossAx val="194819968"/>
        <c:crosses val="autoZero"/>
        <c:crossBetween val="between"/>
      </c:valAx>
    </c:plotArea>
    <c:legend>
      <c:legendPos val="r"/>
      <c:layout>
        <c:manualLayout>
          <c:xMode val="edge"/>
          <c:yMode val="edge"/>
          <c:x val="3.6764719082002209E-3"/>
          <c:y val="0.923705722070845"/>
          <c:w val="0.9977944758855396"/>
          <c:h val="7.2207084468664848E-2"/>
        </c:manualLayout>
      </c:layout>
      <c:overlay val="0"/>
      <c:txPr>
        <a:bodyPr/>
        <a:lstStyle/>
        <a:p>
          <a:pPr>
            <a:defRPr sz="1600">
              <a:latin typeface="Univers" panose="020B0603020202030204" pitchFamily="34" charset="0"/>
            </a:defRPr>
          </a:pPr>
          <a:endParaRPr lang="de-DE"/>
        </a:p>
      </c:txPr>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latin typeface="Univers" panose="020B0603020202030204" pitchFamily="34" charset="0"/>
              </a:defRPr>
            </a:pPr>
            <a:r>
              <a:rPr lang="en-US">
                <a:latin typeface="Univers" panose="020B0603020202030204" pitchFamily="34" charset="0"/>
              </a:rPr>
              <a:t>CO2-Äquivalent</a:t>
            </a:r>
            <a:r>
              <a:rPr lang="en-US" baseline="0">
                <a:latin typeface="Univers" panose="020B0603020202030204" pitchFamily="34" charset="0"/>
              </a:rPr>
              <a:t>e </a:t>
            </a:r>
            <a:r>
              <a:rPr lang="en-US">
                <a:latin typeface="Univers" panose="020B0603020202030204" pitchFamily="34" charset="0"/>
              </a:rPr>
              <a:t>Emissionen aus dem Einsatz von Kältemitteln</a:t>
            </a:r>
          </a:p>
        </c:rich>
      </c:tx>
      <c:layout/>
      <c:overlay val="0"/>
      <c:spPr>
        <a:noFill/>
        <a:ln w="25400">
          <a:noFill/>
        </a:ln>
      </c:spPr>
    </c:title>
    <c:autoTitleDeleted val="0"/>
    <c:plotArea>
      <c:layout/>
      <c:barChart>
        <c:barDir val="col"/>
        <c:grouping val="clustered"/>
        <c:varyColors val="0"/>
        <c:ser>
          <c:idx val="0"/>
          <c:order val="0"/>
          <c:tx>
            <c:strRef>
              <c:f>'4. Kältemittelemissionen'!$B$2:$P$2</c:f>
              <c:strCache>
                <c:ptCount val="1"/>
                <c:pt idx="0">
                  <c:v>4. THG-Emissionen aus dem Einsatz von Kältemitteln Gültig ab: xx.xx.20xx
Version: x
Ersteller: xxx Bearbeitungshinweis</c:v>
                </c:pt>
              </c:strCache>
            </c:strRef>
          </c:tx>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('4. Kältemittelemissionen'!$G$34,'4. Kältemittelemissionen'!$I$34,'4. Kältemittelemissionen'!$K$34,'4. Kältemittelemissionen'!$M$34,'4. Kältemittelemissionen'!$O$34,'4. Kältemittelemissionen'!$Q$34)</c:f>
              <c:numCache>
                <c:formatCode>#,##0.000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C554-024D-A84B-D7C669C26230}"/>
            </c:ext>
          </c:extLst>
        </c:ser>
        <c:dLbls>
          <c:showLegendKey val="0"/>
          <c:showVal val="0"/>
          <c:showCatName val="0"/>
          <c:showSerName val="0"/>
          <c:showPercent val="0"/>
          <c:showBubbleSize val="0"/>
        </c:dLbls>
        <c:gapWidth val="150"/>
        <c:axId val="160814592"/>
        <c:axId val="160816128"/>
      </c:barChart>
      <c:catAx>
        <c:axId val="160814592"/>
        <c:scaling>
          <c:orientation val="minMax"/>
        </c:scaling>
        <c:delete val="0"/>
        <c:axPos val="b"/>
        <c:numFmt formatCode="General" sourceLinked="1"/>
        <c:majorTickMark val="out"/>
        <c:minorTickMark val="none"/>
        <c:tickLblPos val="nextTo"/>
        <c:txPr>
          <a:bodyPr/>
          <a:lstStyle/>
          <a:p>
            <a:pPr>
              <a:defRPr sz="1100">
                <a:latin typeface="Univers" panose="020B0603020202030204" pitchFamily="34" charset="0"/>
              </a:defRPr>
            </a:pPr>
            <a:endParaRPr lang="de-DE"/>
          </a:p>
        </c:txPr>
        <c:crossAx val="160816128"/>
        <c:crosses val="autoZero"/>
        <c:auto val="1"/>
        <c:lblAlgn val="ctr"/>
        <c:lblOffset val="100"/>
        <c:noMultiLvlLbl val="0"/>
      </c:catAx>
      <c:valAx>
        <c:axId val="160816128"/>
        <c:scaling>
          <c:orientation val="minMax"/>
        </c:scaling>
        <c:delete val="0"/>
        <c:axPos val="l"/>
        <c:majorGridlines/>
        <c:title>
          <c:tx>
            <c:rich>
              <a:bodyPr rot="-5400000" vert="horz"/>
              <a:lstStyle/>
              <a:p>
                <a:pPr>
                  <a:defRPr sz="1800">
                    <a:latin typeface="Univers" panose="020B0603020202030204" pitchFamily="34" charset="0"/>
                  </a:defRPr>
                </a:pPr>
                <a:r>
                  <a:rPr lang="en-US" sz="1800">
                    <a:latin typeface="Univers" panose="020B0603020202030204" pitchFamily="34" charset="0"/>
                  </a:rPr>
                  <a:t>[kg CO2-Äquivalent]</a:t>
                </a:r>
              </a:p>
            </c:rich>
          </c:tx>
          <c:layout/>
          <c:overlay val="0"/>
          <c:spPr>
            <a:noFill/>
            <a:ln w="25400">
              <a:noFill/>
            </a:ln>
          </c:spPr>
        </c:title>
        <c:numFmt formatCode="#,##0.000" sourceLinked="1"/>
        <c:majorTickMark val="out"/>
        <c:minorTickMark val="none"/>
        <c:tickLblPos val="nextTo"/>
        <c:txPr>
          <a:bodyPr/>
          <a:lstStyle/>
          <a:p>
            <a:pPr>
              <a:defRPr sz="1100">
                <a:latin typeface="Univers" panose="020B0603020202030204" pitchFamily="34" charset="0"/>
              </a:defRPr>
            </a:pPr>
            <a:endParaRPr lang="de-DE"/>
          </a:p>
        </c:txPr>
        <c:crossAx val="160814592"/>
        <c:crosses val="autoZero"/>
        <c:crossBetween val="between"/>
      </c:valAx>
    </c:plotArea>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de-DE"/>
              <a:t>Wasser: Verbrauch und Kosten (gesamt)</a:t>
            </a:r>
          </a:p>
        </c:rich>
      </c:tx>
      <c:layout>
        <c:manualLayout>
          <c:xMode val="edge"/>
          <c:yMode val="edge"/>
          <c:x val="0.31438732462107177"/>
          <c:y val="2.6845657322150711E-2"/>
        </c:manualLayout>
      </c:layout>
      <c:overlay val="0"/>
      <c:spPr>
        <a:noFill/>
        <a:ln w="25400">
          <a:noFill/>
        </a:ln>
      </c:spPr>
    </c:title>
    <c:autoTitleDeleted val="0"/>
    <c:plotArea>
      <c:layout>
        <c:manualLayout>
          <c:layoutTarget val="inner"/>
          <c:xMode val="edge"/>
          <c:yMode val="edge"/>
          <c:x val="0.18820155556571841"/>
          <c:y val="0.15195738695766417"/>
          <c:w val="0.70941608311009652"/>
          <c:h val="0.65429728143041266"/>
        </c:manualLayout>
      </c:layout>
      <c:barChart>
        <c:barDir val="col"/>
        <c:grouping val="clustered"/>
        <c:varyColors val="0"/>
        <c:ser>
          <c:idx val="1"/>
          <c:order val="0"/>
          <c:tx>
            <c:v>Wasserverbrauch</c:v>
          </c:tx>
          <c:spPr>
            <a:blipFill dpi="0" rotWithShape="0">
              <a:blip xmlns:r="http://schemas.openxmlformats.org/officeDocument/2006/relationships" r:embed="rId1"/>
              <a:srcRect/>
              <a:tile tx="0" ty="0" sx="100000" sy="100000" flip="none" algn="tl"/>
            </a:blipFill>
            <a:ln w="12700">
              <a:solidFill>
                <a:srgbClr val="000000"/>
              </a:solidFill>
              <a:prstDash val="solid"/>
            </a:ln>
          </c:spPr>
          <c:invertIfNegative val="0"/>
          <c:cat>
            <c:numRef>
              <c:f>'5.Wasserverbrauch u. -aufkommen'!$D$8:$I$8</c:f>
              <c:numCache>
                <c:formatCode>General</c:formatCode>
                <c:ptCount val="6"/>
                <c:pt idx="0">
                  <c:v>2017</c:v>
                </c:pt>
                <c:pt idx="1">
                  <c:v>2018</c:v>
                </c:pt>
                <c:pt idx="2">
                  <c:v>2019</c:v>
                </c:pt>
                <c:pt idx="3">
                  <c:v>2020</c:v>
                </c:pt>
                <c:pt idx="4">
                  <c:v>2021</c:v>
                </c:pt>
                <c:pt idx="5">
                  <c:v>2022</c:v>
                </c:pt>
              </c:numCache>
            </c:numRef>
          </c:cat>
          <c:val>
            <c:numRef>
              <c:f>'5.Wasserverbrauch u. -aufkommen'!$D$12:$I$12</c:f>
              <c:numCache>
                <c:formatCode>#,##0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7B32-FC46-A627-001D00BAE4DE}"/>
            </c:ext>
          </c:extLst>
        </c:ser>
        <c:dLbls>
          <c:showLegendKey val="0"/>
          <c:showVal val="0"/>
          <c:showCatName val="0"/>
          <c:showSerName val="0"/>
          <c:showPercent val="0"/>
          <c:showBubbleSize val="0"/>
        </c:dLbls>
        <c:gapWidth val="150"/>
        <c:axId val="159308032"/>
        <c:axId val="159314304"/>
      </c:barChart>
      <c:lineChart>
        <c:grouping val="standard"/>
        <c:varyColors val="0"/>
        <c:ser>
          <c:idx val="0"/>
          <c:order val="1"/>
          <c:tx>
            <c:strRef>
              <c:f>'5.Wasserverbrauch u. -aufkommen'!$J$7:$O$7</c:f>
              <c:strCache>
                <c:ptCount val="1"/>
                <c:pt idx="0">
                  <c:v>Kosten [EURO / a]</c:v>
                </c:pt>
              </c:strCache>
            </c:strRef>
          </c:tx>
          <c:spPr>
            <a:ln w="28575">
              <a:noFill/>
            </a:ln>
          </c:spPr>
          <c:marker>
            <c:symbol val="circle"/>
            <c:size val="10"/>
            <c:spPr>
              <a:solidFill>
                <a:srgbClr val="FFFF99"/>
              </a:solidFill>
              <a:ln>
                <a:solidFill>
                  <a:srgbClr val="000080"/>
                </a:solidFill>
                <a:prstDash val="solid"/>
              </a:ln>
            </c:spPr>
          </c:marker>
          <c:cat>
            <c:numRef>
              <c:f>'5.Wasserverbrauch u. -aufkommen'!$J$8:$O$8</c:f>
              <c:numCache>
                <c:formatCode>General</c:formatCode>
                <c:ptCount val="6"/>
                <c:pt idx="0">
                  <c:v>2017</c:v>
                </c:pt>
                <c:pt idx="1">
                  <c:v>2018</c:v>
                </c:pt>
                <c:pt idx="2">
                  <c:v>2019</c:v>
                </c:pt>
                <c:pt idx="3">
                  <c:v>2020</c:v>
                </c:pt>
                <c:pt idx="4">
                  <c:v>2021</c:v>
                </c:pt>
                <c:pt idx="5">
                  <c:v>2022</c:v>
                </c:pt>
              </c:numCache>
            </c:numRef>
          </c:cat>
          <c:val>
            <c:numRef>
              <c:f>'5.Wasserverbrauch u. -aufkommen'!$J$15:$O$15</c:f>
              <c:numCache>
                <c:formatCode>#,##0</c:formatCode>
                <c:ptCount val="6"/>
                <c:pt idx="0">
                  <c:v>0</c:v>
                </c:pt>
                <c:pt idx="1">
                  <c:v>0</c:v>
                </c:pt>
                <c:pt idx="2">
                  <c:v>0</c:v>
                </c:pt>
                <c:pt idx="3">
                  <c:v>0</c:v>
                </c:pt>
                <c:pt idx="4">
                  <c:v>0</c:v>
                </c:pt>
                <c:pt idx="5">
                  <c:v>0</c:v>
                </c:pt>
              </c:numCache>
            </c:numRef>
          </c:val>
          <c:smooth val="0"/>
          <c:extLst xmlns:c16r2="http://schemas.microsoft.com/office/drawing/2015/06/chart">
            <c:ext xmlns:c16="http://schemas.microsoft.com/office/drawing/2014/chart" uri="{C3380CC4-5D6E-409C-BE32-E72D297353CC}">
              <c16:uniqueId val="{00000001-7B32-FC46-A627-001D00BAE4DE}"/>
            </c:ext>
          </c:extLst>
        </c:ser>
        <c:dLbls>
          <c:showLegendKey val="0"/>
          <c:showVal val="0"/>
          <c:showCatName val="0"/>
          <c:showSerName val="0"/>
          <c:showPercent val="0"/>
          <c:showBubbleSize val="0"/>
        </c:dLbls>
        <c:marker val="1"/>
        <c:smooth val="0"/>
        <c:axId val="159316224"/>
        <c:axId val="194293760"/>
      </c:lineChart>
      <c:catAx>
        <c:axId val="159308032"/>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9314304"/>
        <c:crosses val="autoZero"/>
        <c:auto val="0"/>
        <c:lblAlgn val="ctr"/>
        <c:lblOffset val="100"/>
        <c:tickMarkSkip val="1"/>
        <c:noMultiLvlLbl val="0"/>
      </c:catAx>
      <c:valAx>
        <c:axId val="159314304"/>
        <c:scaling>
          <c:orientation val="minMax"/>
        </c:scaling>
        <c:delete val="0"/>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Arial"/>
                    <a:ea typeface="Arial"/>
                    <a:cs typeface="Arial"/>
                  </a:defRPr>
                </a:pPr>
                <a:r>
                  <a:rPr lang="de-DE"/>
                  <a:t>Verbrauch in m³</a:t>
                </a:r>
              </a:p>
            </c:rich>
          </c:tx>
          <c:layout>
            <c:manualLayout>
              <c:xMode val="edge"/>
              <c:yMode val="edge"/>
              <c:x val="0.12049569196520601"/>
              <c:y val="0.34644041481785487"/>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9308032"/>
        <c:crosses val="autoZero"/>
        <c:crossBetween val="between"/>
      </c:valAx>
      <c:catAx>
        <c:axId val="159316224"/>
        <c:scaling>
          <c:orientation val="minMax"/>
        </c:scaling>
        <c:delete val="0"/>
        <c:axPos val="t"/>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94293760"/>
        <c:crosses val="max"/>
        <c:auto val="0"/>
        <c:lblAlgn val="ctr"/>
        <c:lblOffset val="100"/>
        <c:tickMarkSkip val="1"/>
        <c:noMultiLvlLbl val="0"/>
      </c:catAx>
      <c:valAx>
        <c:axId val="194293760"/>
        <c:scaling>
          <c:orientation val="minMax"/>
        </c:scaling>
        <c:delete val="0"/>
        <c:axPos val="r"/>
        <c:title>
          <c:tx>
            <c:rich>
              <a:bodyPr rot="5400000" vert="horz"/>
              <a:lstStyle/>
              <a:p>
                <a:pPr algn="ctr">
                  <a:defRPr sz="1200" b="1" i="0" u="none" strike="noStrike" baseline="0">
                    <a:solidFill>
                      <a:srgbClr val="000000"/>
                    </a:solidFill>
                    <a:latin typeface="Arial"/>
                    <a:ea typeface="Arial"/>
                    <a:cs typeface="Arial"/>
                  </a:defRPr>
                </a:pPr>
                <a:r>
                  <a:rPr lang="de-DE"/>
                  <a:t>Kosten in Euro</a:t>
                </a:r>
              </a:p>
            </c:rich>
          </c:tx>
          <c:layout>
            <c:manualLayout>
              <c:xMode val="edge"/>
              <c:yMode val="edge"/>
              <c:x val="0.92381976336727545"/>
              <c:y val="0.3542158044576677"/>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9316224"/>
        <c:crosses val="max"/>
        <c:crossBetween val="between"/>
      </c:valAx>
      <c:dTable>
        <c:showHorzBorder val="1"/>
        <c:showVertBorder val="1"/>
        <c:showOutline val="1"/>
        <c:showKeys val="1"/>
        <c:spPr>
          <a:ln w="3175">
            <a:solidFill>
              <a:srgbClr val="000000"/>
            </a:solidFill>
            <a:prstDash val="solid"/>
          </a:ln>
        </c:spPr>
        <c:txPr>
          <a:bodyPr/>
          <a:lstStyle/>
          <a:p>
            <a:pPr rtl="0">
              <a:defRPr sz="1000" b="0" i="0" u="none" strike="noStrike" baseline="0">
                <a:solidFill>
                  <a:srgbClr val="000000"/>
                </a:solidFill>
                <a:latin typeface="Arial"/>
                <a:ea typeface="Arial"/>
                <a:cs typeface="Arial"/>
              </a:defRPr>
            </a:pPr>
            <a:endParaRPr lang="de-DE"/>
          </a:p>
        </c:txPr>
      </c:dTable>
      <c:spPr>
        <a:noFill/>
        <a:ln w="12700">
          <a:solidFill>
            <a:srgbClr val="00000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de-DE"/>
              <a:t>Anteil der Wasserart an den Kosten im</a:t>
            </a:r>
            <a:r>
              <a:rPr lang="de-DE" baseline="0"/>
              <a:t> Startjahr</a:t>
            </a:r>
          </a:p>
        </c:rich>
      </c:tx>
      <c:overlay val="0"/>
      <c:spPr>
        <a:noFill/>
        <a:ln w="25400">
          <a:noFill/>
        </a:ln>
      </c:spPr>
    </c:title>
    <c:autoTitleDeleted val="0"/>
    <c:plotArea>
      <c:layout/>
      <c:pieChart>
        <c:varyColors val="1"/>
        <c:ser>
          <c:idx val="1"/>
          <c:order val="0"/>
          <c:tx>
            <c:strRef>
              <c:f>'5.Wasserverbrauch u. -aufkommen'!$J$7:$O$7</c:f>
              <c:strCache>
                <c:ptCount val="1"/>
                <c:pt idx="0">
                  <c:v>Kosten [EURO / a]</c:v>
                </c:pt>
              </c:strCache>
            </c:strRef>
          </c:tx>
          <c:spPr>
            <a:ln w="12700">
              <a:solidFill>
                <a:srgbClr val="000000"/>
              </a:solidFill>
              <a:prstDash val="solid"/>
            </a:ln>
          </c:spPr>
          <c:dPt>
            <c:idx val="0"/>
            <c:bubble3D val="0"/>
            <c:spPr>
              <a:solidFill>
                <a:srgbClr val="9999FF"/>
              </a:solidFill>
              <a:ln w="12700">
                <a:solidFill>
                  <a:srgbClr val="000000"/>
                </a:solidFill>
                <a:prstDash val="solid"/>
              </a:ln>
            </c:spPr>
            <c:extLst xmlns:c16r2="http://schemas.microsoft.com/office/drawing/2015/06/chart">
              <c:ext xmlns:c16="http://schemas.microsoft.com/office/drawing/2014/chart" uri="{C3380CC4-5D6E-409C-BE32-E72D297353CC}">
                <c16:uniqueId val="{00000001-BEC1-0143-91E3-6298C1CA7E3C}"/>
              </c:ext>
            </c:extLst>
          </c:dPt>
          <c:dPt>
            <c:idx val="1"/>
            <c:bubble3D val="0"/>
            <c:spPr>
              <a:solidFill>
                <a:srgbClr val="993366"/>
              </a:solidFill>
              <a:ln w="12700">
                <a:solidFill>
                  <a:srgbClr val="000000"/>
                </a:solidFill>
                <a:prstDash val="solid"/>
              </a:ln>
            </c:spPr>
            <c:extLst xmlns:c16r2="http://schemas.microsoft.com/office/drawing/2015/06/chart">
              <c:ext xmlns:c16="http://schemas.microsoft.com/office/drawing/2014/chart" uri="{C3380CC4-5D6E-409C-BE32-E72D297353CC}">
                <c16:uniqueId val="{00000003-BEC1-0143-91E3-6298C1CA7E3C}"/>
              </c:ext>
            </c:extLst>
          </c:dPt>
          <c:dPt>
            <c:idx val="2"/>
            <c:bubble3D val="0"/>
            <c:spPr>
              <a:solidFill>
                <a:srgbClr val="FFFFCC"/>
              </a:solidFill>
              <a:ln w="12700">
                <a:solidFill>
                  <a:srgbClr val="000000"/>
                </a:solidFill>
                <a:prstDash val="solid"/>
              </a:ln>
            </c:spPr>
            <c:extLst xmlns:c16r2="http://schemas.microsoft.com/office/drawing/2015/06/chart">
              <c:ext xmlns:c16="http://schemas.microsoft.com/office/drawing/2014/chart" uri="{C3380CC4-5D6E-409C-BE32-E72D297353CC}">
                <c16:uniqueId val="{00000005-BEC1-0143-91E3-6298C1CA7E3C}"/>
              </c:ext>
            </c:extLst>
          </c:dPt>
          <c:dLbls>
            <c:numFmt formatCode="0%" sourceLinked="0"/>
            <c:spPr>
              <a:noFill/>
              <a:ln w="25400">
                <a:noFill/>
              </a:ln>
            </c:spPr>
            <c:txPr>
              <a:bodyPr/>
              <a:lstStyle/>
              <a:p>
                <a:pPr>
                  <a:defRPr sz="95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1"/>
            <c:extLst xmlns:c16r2="http://schemas.microsoft.com/office/drawing/2015/06/chart">
              <c:ext xmlns:c15="http://schemas.microsoft.com/office/drawing/2012/chart" uri="{CE6537A1-D6FC-4f65-9D91-7224C49458BB}"/>
            </c:extLst>
          </c:dLbls>
          <c:cat>
            <c:strRef>
              <c:f>'5.Wasserverbrauch u. -aufkommen'!$B$9:$B$11</c:f>
              <c:strCache>
                <c:ptCount val="3"/>
                <c:pt idx="0">
                  <c:v>Trinkwasser</c:v>
                </c:pt>
                <c:pt idx="1">
                  <c:v>Brunnenwasser</c:v>
                </c:pt>
                <c:pt idx="2">
                  <c:v>Regenwasser</c:v>
                </c:pt>
              </c:strCache>
            </c:strRef>
          </c:cat>
          <c:val>
            <c:numRef>
              <c:f>'5.Wasserverbrauch u. -aufkommen'!$J$9:$J$11</c:f>
              <c:numCache>
                <c:formatCode>#,##0</c:formatCode>
                <c:ptCount val="3"/>
              </c:numCache>
            </c:numRef>
          </c:val>
          <c:extLst xmlns:c16r2="http://schemas.microsoft.com/office/drawing/2015/06/chart">
            <c:ext xmlns:c16="http://schemas.microsoft.com/office/drawing/2014/chart" uri="{C3380CC4-5D6E-409C-BE32-E72D297353CC}">
              <c16:uniqueId val="{00000006-BEC1-0143-91E3-6298C1CA7E3C}"/>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paperSize="9" orientation="landscape"/>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de-DE"/>
              <a:t>Restmüll: Aufkommen und Kosten</a:t>
            </a:r>
          </a:p>
        </c:rich>
      </c:tx>
      <c:layout>
        <c:manualLayout>
          <c:xMode val="edge"/>
          <c:yMode val="edge"/>
          <c:x val="0.35207131788265061"/>
          <c:y val="3.7398353374842229E-2"/>
        </c:manualLayout>
      </c:layout>
      <c:overlay val="0"/>
      <c:spPr>
        <a:noFill/>
        <a:ln w="25400">
          <a:noFill/>
        </a:ln>
      </c:spPr>
    </c:title>
    <c:autoTitleDeleted val="0"/>
    <c:plotArea>
      <c:layout>
        <c:manualLayout>
          <c:layoutTarget val="inner"/>
          <c:xMode val="edge"/>
          <c:yMode val="edge"/>
          <c:x val="0.24942805696915726"/>
          <c:y val="0.17102615694164988"/>
          <c:w val="0.51716276032137098"/>
          <c:h val="0.61971830985915488"/>
        </c:manualLayout>
      </c:layout>
      <c:barChart>
        <c:barDir val="col"/>
        <c:grouping val="clustered"/>
        <c:varyColors val="0"/>
        <c:ser>
          <c:idx val="1"/>
          <c:order val="0"/>
          <c:tx>
            <c:strRef>
              <c:f>'6. Abfallbilanz'!$B$19</c:f>
              <c:strCache>
                <c:ptCount val="1"/>
                <c:pt idx="0">
                  <c:v>Restabfall (gemischte Siedlungsabfälle zur Beseitigung)</c:v>
                </c:pt>
              </c:strCache>
            </c:strRef>
          </c:tx>
          <c:spPr>
            <a:solidFill>
              <a:srgbClr val="9999FF"/>
            </a:solidFill>
            <a:ln w="12700">
              <a:solidFill>
                <a:srgbClr val="000000"/>
              </a:solidFill>
              <a:prstDash val="solid"/>
            </a:ln>
          </c:spPr>
          <c:invertIfNegative val="0"/>
          <c:cat>
            <c:numRef>
              <c:f>'6. Abfallbilanz'!$F$8:$K$8</c:f>
              <c:numCache>
                <c:formatCode>General</c:formatCode>
                <c:ptCount val="6"/>
                <c:pt idx="0">
                  <c:v>2017</c:v>
                </c:pt>
                <c:pt idx="1">
                  <c:v>2018</c:v>
                </c:pt>
                <c:pt idx="2">
                  <c:v>2019</c:v>
                </c:pt>
                <c:pt idx="3">
                  <c:v>2020</c:v>
                </c:pt>
                <c:pt idx="4">
                  <c:v>2021</c:v>
                </c:pt>
                <c:pt idx="5">
                  <c:v>2022</c:v>
                </c:pt>
              </c:numCache>
            </c:numRef>
          </c:cat>
          <c:val>
            <c:numRef>
              <c:f>'6. Abfallbilanz'!$F$19:$K$19</c:f>
              <c:numCache>
                <c:formatCode>#,##0.00</c:formatCode>
                <c:ptCount val="6"/>
              </c:numCache>
            </c:numRef>
          </c:val>
          <c:extLst xmlns:c16r2="http://schemas.microsoft.com/office/drawing/2015/06/chart">
            <c:ext xmlns:c16="http://schemas.microsoft.com/office/drawing/2014/chart" uri="{C3380CC4-5D6E-409C-BE32-E72D297353CC}">
              <c16:uniqueId val="{00000000-89C4-C642-8AC4-64C4F2329B79}"/>
            </c:ext>
          </c:extLst>
        </c:ser>
        <c:dLbls>
          <c:showLegendKey val="0"/>
          <c:showVal val="0"/>
          <c:showCatName val="0"/>
          <c:showSerName val="0"/>
          <c:showPercent val="0"/>
          <c:showBubbleSize val="0"/>
        </c:dLbls>
        <c:gapWidth val="150"/>
        <c:axId val="194910080"/>
        <c:axId val="194912256"/>
      </c:barChart>
      <c:lineChart>
        <c:grouping val="standard"/>
        <c:varyColors val="0"/>
        <c:ser>
          <c:idx val="0"/>
          <c:order val="1"/>
          <c:tx>
            <c:strRef>
              <c:f>'6. Abfallbilanz'!$M$7:$R$7</c:f>
              <c:strCache>
                <c:ptCount val="1"/>
                <c:pt idx="0">
                  <c:v>Gesamtkosten (+) / Erlöse (-) [Euro/a]</c:v>
                </c:pt>
              </c:strCache>
            </c:strRef>
          </c:tx>
          <c:spPr>
            <a:ln w="28575">
              <a:noFill/>
            </a:ln>
          </c:spPr>
          <c:marker>
            <c:symbol val="circle"/>
            <c:size val="10"/>
            <c:spPr>
              <a:solidFill>
                <a:srgbClr val="000080"/>
              </a:solidFill>
              <a:ln>
                <a:solidFill>
                  <a:srgbClr val="000080"/>
                </a:solidFill>
                <a:prstDash val="solid"/>
              </a:ln>
            </c:spPr>
          </c:marker>
          <c:cat>
            <c:numRef>
              <c:f>'6. Abfallbilanz'!$M$8:$R$8</c:f>
              <c:numCache>
                <c:formatCode>General</c:formatCode>
                <c:ptCount val="6"/>
                <c:pt idx="0">
                  <c:v>2017</c:v>
                </c:pt>
                <c:pt idx="1">
                  <c:v>2018</c:v>
                </c:pt>
                <c:pt idx="2">
                  <c:v>2019</c:v>
                </c:pt>
                <c:pt idx="3">
                  <c:v>2020</c:v>
                </c:pt>
                <c:pt idx="4">
                  <c:v>2021</c:v>
                </c:pt>
                <c:pt idx="5">
                  <c:v>2022</c:v>
                </c:pt>
              </c:numCache>
            </c:numRef>
          </c:cat>
          <c:val>
            <c:numRef>
              <c:f>'6. Abfallbilanz'!$M$19:$R$19</c:f>
              <c:numCache>
                <c:formatCode>#,##0.00</c:formatCode>
                <c:ptCount val="6"/>
              </c:numCache>
            </c:numRef>
          </c:val>
          <c:smooth val="0"/>
          <c:extLst xmlns:c16r2="http://schemas.microsoft.com/office/drawing/2015/06/chart">
            <c:ext xmlns:c16="http://schemas.microsoft.com/office/drawing/2014/chart" uri="{C3380CC4-5D6E-409C-BE32-E72D297353CC}">
              <c16:uniqueId val="{00000001-89C4-C642-8AC4-64C4F2329B79}"/>
            </c:ext>
          </c:extLst>
        </c:ser>
        <c:dLbls>
          <c:showLegendKey val="0"/>
          <c:showVal val="0"/>
          <c:showCatName val="0"/>
          <c:showSerName val="0"/>
          <c:showPercent val="0"/>
          <c:showBubbleSize val="0"/>
        </c:dLbls>
        <c:marker val="1"/>
        <c:smooth val="0"/>
        <c:axId val="194914176"/>
        <c:axId val="194915712"/>
      </c:lineChart>
      <c:catAx>
        <c:axId val="19491008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94912256"/>
        <c:crosses val="autoZero"/>
        <c:auto val="0"/>
        <c:lblAlgn val="ctr"/>
        <c:lblOffset val="100"/>
        <c:tickMarkSkip val="1"/>
        <c:noMultiLvlLbl val="0"/>
      </c:catAx>
      <c:valAx>
        <c:axId val="194912256"/>
        <c:scaling>
          <c:orientation val="minMax"/>
        </c:scaling>
        <c:delete val="0"/>
        <c:axPos val="l"/>
        <c:majorGridlines>
          <c:spPr>
            <a:ln w="3175">
              <a:solidFill>
                <a:srgbClr val="000000"/>
              </a:solidFill>
              <a:prstDash val="solid"/>
            </a:ln>
          </c:spPr>
        </c:majorGridlines>
        <c:title>
          <c:tx>
            <c:rich>
              <a:bodyPr/>
              <a:lstStyle/>
              <a:p>
                <a:pPr>
                  <a:defRPr sz="1200" b="1" i="0" u="none" strike="noStrike" baseline="0">
                    <a:solidFill>
                      <a:srgbClr val="000000"/>
                    </a:solidFill>
                    <a:latin typeface="Univers"/>
                    <a:ea typeface="Arial"/>
                    <a:cs typeface="Arial"/>
                  </a:defRPr>
                </a:pPr>
                <a:r>
                  <a:rPr lang="de-DE">
                    <a:latin typeface="Univers"/>
                  </a:rPr>
                  <a:t>Aufkommen</a:t>
                </a:r>
                <a:r>
                  <a:rPr lang="de-DE" baseline="0">
                    <a:latin typeface="Univers"/>
                  </a:rPr>
                  <a:t> </a:t>
                </a:r>
                <a:r>
                  <a:rPr lang="de-DE">
                    <a:latin typeface="Univers"/>
                  </a:rPr>
                  <a:t>in t</a:t>
                </a:r>
              </a:p>
            </c:rich>
          </c:tx>
          <c:layout>
            <c:manualLayout>
              <c:xMode val="edge"/>
              <c:yMode val="edge"/>
              <c:x val="0.13017766570028411"/>
              <c:y val="0.37723643699467163"/>
            </c:manualLayout>
          </c:layout>
          <c:overlay val="0"/>
          <c:spPr>
            <a:noFill/>
            <a:ln w="25400">
              <a:noFill/>
            </a:ln>
          </c:spPr>
        </c:title>
        <c:numFmt formatCode="#,##0.0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94910080"/>
        <c:crosses val="autoZero"/>
        <c:crossBetween val="between"/>
      </c:valAx>
      <c:catAx>
        <c:axId val="194914176"/>
        <c:scaling>
          <c:orientation val="minMax"/>
        </c:scaling>
        <c:delete val="1"/>
        <c:axPos val="b"/>
        <c:numFmt formatCode="General" sourceLinked="1"/>
        <c:majorTickMark val="out"/>
        <c:minorTickMark val="none"/>
        <c:tickLblPos val="none"/>
        <c:crossAx val="194915712"/>
        <c:crosses val="autoZero"/>
        <c:auto val="0"/>
        <c:lblAlgn val="ctr"/>
        <c:lblOffset val="100"/>
        <c:noMultiLvlLbl val="0"/>
      </c:catAx>
      <c:valAx>
        <c:axId val="194915712"/>
        <c:scaling>
          <c:orientation val="minMax"/>
        </c:scaling>
        <c:delete val="0"/>
        <c:axPos val="r"/>
        <c:title>
          <c:tx>
            <c:rich>
              <a:bodyPr rot="5400000" vert="horz"/>
              <a:lstStyle/>
              <a:p>
                <a:pPr algn="ctr">
                  <a:defRPr sz="1200" b="1" i="0" u="none" strike="noStrike" baseline="0">
                    <a:solidFill>
                      <a:srgbClr val="000000"/>
                    </a:solidFill>
                    <a:latin typeface="Univers"/>
                    <a:ea typeface="Arial"/>
                    <a:cs typeface="Arial"/>
                  </a:defRPr>
                </a:pPr>
                <a:r>
                  <a:rPr lang="de-DE">
                    <a:latin typeface="Univers"/>
                  </a:rPr>
                  <a:t>Kosten in Euro</a:t>
                </a:r>
              </a:p>
            </c:rich>
          </c:tx>
          <c:layout>
            <c:manualLayout>
              <c:xMode val="edge"/>
              <c:yMode val="edge"/>
              <c:x val="0.8520716609770187"/>
              <c:y val="0.39620674176291376"/>
            </c:manualLayout>
          </c:layout>
          <c:overlay val="0"/>
          <c:spPr>
            <a:noFill/>
            <a:ln w="25400">
              <a:noFill/>
            </a:ln>
          </c:spPr>
        </c:title>
        <c:numFmt formatCode="#,##0.0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94914176"/>
        <c:crosses val="max"/>
        <c:crossBetween val="between"/>
      </c:valAx>
      <c:dTable>
        <c:showHorzBorder val="1"/>
        <c:showVertBorder val="1"/>
        <c:showOutline val="1"/>
        <c:showKeys val="1"/>
        <c:spPr>
          <a:ln w="3175">
            <a:solidFill>
              <a:srgbClr val="000000"/>
            </a:solidFill>
            <a:prstDash val="solid"/>
          </a:ln>
        </c:spPr>
        <c:txPr>
          <a:bodyPr/>
          <a:lstStyle/>
          <a:p>
            <a:pPr rtl="0">
              <a:defRPr sz="1000" b="0" i="0" u="none" strike="noStrike" baseline="0">
                <a:solidFill>
                  <a:srgbClr val="000000"/>
                </a:solidFill>
                <a:latin typeface="Arial"/>
                <a:ea typeface="Arial"/>
                <a:cs typeface="Arial"/>
              </a:defRPr>
            </a:pPr>
            <a:endParaRPr lang="de-DE"/>
          </a:p>
        </c:txPr>
      </c:dTable>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Univers" panose="020B0603020202030204" pitchFamily="34" charset="0"/>
                <a:ea typeface="Arial"/>
                <a:cs typeface="Arial"/>
              </a:defRPr>
            </a:pPr>
            <a:r>
              <a:rPr lang="de-DE" sz="1200">
                <a:latin typeface="Arial" panose="020B0604020202020204" pitchFamily="34" charset="0"/>
                <a:cs typeface="Arial" panose="020B0604020202020204" pitchFamily="34" charset="0"/>
              </a:rPr>
              <a:t>Anteil der Abfallfraktionen</a:t>
            </a:r>
            <a:r>
              <a:rPr lang="de-DE" sz="1200" baseline="0">
                <a:latin typeface="Arial" panose="020B0604020202020204" pitchFamily="34" charset="0"/>
                <a:cs typeface="Arial" panose="020B0604020202020204" pitchFamily="34" charset="0"/>
              </a:rPr>
              <a:t> im Startjahr</a:t>
            </a:r>
            <a:endParaRPr lang="de-DE" sz="1200">
              <a:latin typeface="Arial" panose="020B0604020202020204" pitchFamily="34" charset="0"/>
              <a:cs typeface="Arial" panose="020B0604020202020204" pitchFamily="34" charset="0"/>
            </a:endParaRPr>
          </a:p>
        </c:rich>
      </c:tx>
      <c:overlay val="0"/>
      <c:spPr>
        <a:noFill/>
        <a:ln w="25400">
          <a:noFill/>
        </a:ln>
      </c:spPr>
    </c:title>
    <c:autoTitleDeleted val="0"/>
    <c:plotArea>
      <c:layout>
        <c:manualLayout>
          <c:layoutTarget val="inner"/>
          <c:xMode val="edge"/>
          <c:yMode val="edge"/>
          <c:x val="0.28437521696107282"/>
          <c:y val="0.17468354430379737"/>
          <c:w val="0.4328128302099849"/>
          <c:h val="0.70126582278481064"/>
        </c:manualLayout>
      </c:layout>
      <c:pieChart>
        <c:varyColors val="1"/>
        <c:ser>
          <c:idx val="0"/>
          <c:order val="0"/>
          <c:tx>
            <c:strRef>
              <c:f>'6. Abfallbilanz'!$B$19:$B$20</c:f>
              <c:strCache>
                <c:ptCount val="1"/>
                <c:pt idx="0">
                  <c:v>Restabfall (gemischte Siedlungsabfälle zur Beseitigung) Gemischte Siedlungsabfälle zur Verwertung</c:v>
                </c:pt>
              </c:strCache>
            </c:strRef>
          </c:tx>
          <c:spPr>
            <a:solidFill>
              <a:srgbClr val="9999FF"/>
            </a:solidFill>
            <a:ln w="12700">
              <a:solidFill>
                <a:srgbClr val="000000"/>
              </a:solidFill>
              <a:prstDash val="solid"/>
            </a:ln>
          </c:spPr>
          <c:dPt>
            <c:idx val="1"/>
            <c:bubble3D val="0"/>
            <c:spPr>
              <a:solidFill>
                <a:srgbClr val="993366"/>
              </a:solidFill>
              <a:ln w="12700">
                <a:solidFill>
                  <a:srgbClr val="000000"/>
                </a:solidFill>
                <a:prstDash val="solid"/>
              </a:ln>
            </c:spPr>
            <c:extLst xmlns:c16r2="http://schemas.microsoft.com/office/drawing/2015/06/chart">
              <c:ext xmlns:c16="http://schemas.microsoft.com/office/drawing/2014/chart" uri="{C3380CC4-5D6E-409C-BE32-E72D297353CC}">
                <c16:uniqueId val="{00000001-8C0E-BF43-998A-14EBE11423BE}"/>
              </c:ext>
            </c:extLst>
          </c:dPt>
          <c:dLbls>
            <c:numFmt formatCode="0%" sourceLinked="0"/>
            <c:spPr>
              <a:noFill/>
              <a:ln w="25400">
                <a:noFill/>
              </a:ln>
            </c:spPr>
            <c:txPr>
              <a:bodyPr/>
              <a:lstStyle/>
              <a:p>
                <a:pPr>
                  <a:defRPr sz="900" b="0" i="0" u="none" strike="noStrike" baseline="0">
                    <a:solidFill>
                      <a:srgbClr val="000000"/>
                    </a:solidFill>
                    <a:latin typeface="Univers" panose="020B0603020202030204" pitchFamily="34" charset="0"/>
                    <a:ea typeface="Arial"/>
                    <a:cs typeface="Arial"/>
                  </a:defRPr>
                </a:pPr>
                <a:endParaRPr lang="de-DE"/>
              </a:p>
            </c:txPr>
            <c:dLblPos val="bestFit"/>
            <c:showLegendKey val="0"/>
            <c:showVal val="0"/>
            <c:showCatName val="1"/>
            <c:showSerName val="0"/>
            <c:showPercent val="1"/>
            <c:showBubbleSize val="0"/>
            <c:showLeaderLines val="1"/>
            <c:extLst xmlns:c16r2="http://schemas.microsoft.com/office/drawing/2015/06/chart">
              <c:ext xmlns:c15="http://schemas.microsoft.com/office/drawing/2012/chart" uri="{CE6537A1-D6FC-4f65-9D91-7224C49458BB}"/>
            </c:extLst>
          </c:dLbls>
          <c:cat>
            <c:strRef>
              <c:f>'6. Abfallbilanz'!$B$19:$B$20</c:f>
              <c:strCache>
                <c:ptCount val="2"/>
                <c:pt idx="0">
                  <c:v>Restabfall (gemischte Siedlungsabfälle zur Beseitigung)</c:v>
                </c:pt>
                <c:pt idx="1">
                  <c:v>Gemischte Siedlungsabfälle zur Verwertung</c:v>
                </c:pt>
              </c:strCache>
            </c:strRef>
          </c:cat>
          <c:val>
            <c:numRef>
              <c:f>'6. Abfallbilanz'!$F$19:$F$20</c:f>
              <c:numCache>
                <c:formatCode>#,##0.00</c:formatCode>
                <c:ptCount val="2"/>
              </c:numCache>
            </c:numRef>
          </c:val>
          <c:extLst xmlns:c16r2="http://schemas.microsoft.com/office/drawing/2015/06/chart">
            <c:ext xmlns:c16="http://schemas.microsoft.com/office/drawing/2014/chart" uri="{C3380CC4-5D6E-409C-BE32-E72D297353CC}">
              <c16:uniqueId val="{00000002-8C0E-BF43-998A-14EBE11423BE}"/>
            </c:ext>
          </c:extLst>
        </c:ser>
        <c:dLbls>
          <c:showLegendKey val="0"/>
          <c:showVal val="0"/>
          <c:showCatName val="0"/>
          <c:showSerName val="0"/>
          <c:showPercent val="0"/>
          <c:showBubbleSize val="0"/>
          <c:showLeaderLines val="1"/>
        </c:dLbls>
        <c:firstSliceAng val="36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150"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paperSize="9" orientation="landscape" horizontalDpi="300" verticalDpi="300"/>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rgbClr val="000000"/>
                </a:solidFill>
                <a:latin typeface="Univers" panose="020B0603020202030204" pitchFamily="34" charset="0"/>
                <a:ea typeface="Arial"/>
                <a:cs typeface="Arial"/>
              </a:defRPr>
            </a:pPr>
            <a:r>
              <a:rPr lang="de-DE" sz="1200">
                <a:latin typeface="Arial" panose="020B0604020202020204" pitchFamily="34" charset="0"/>
                <a:cs typeface="Arial" panose="020B0604020202020204" pitchFamily="34" charset="0"/>
              </a:rPr>
              <a:t>Kostenanteil der Abfallfraktionen im</a:t>
            </a:r>
            <a:r>
              <a:rPr lang="de-DE" sz="1200" baseline="0">
                <a:latin typeface="Arial" panose="020B0604020202020204" pitchFamily="34" charset="0"/>
                <a:cs typeface="Arial" panose="020B0604020202020204" pitchFamily="34" charset="0"/>
              </a:rPr>
              <a:t> Startjahr</a:t>
            </a:r>
            <a:endParaRPr lang="de-DE" sz="1200">
              <a:latin typeface="Arial" panose="020B0604020202020204" pitchFamily="34" charset="0"/>
              <a:cs typeface="Arial" panose="020B0604020202020204" pitchFamily="34" charset="0"/>
            </a:endParaRPr>
          </a:p>
        </c:rich>
      </c:tx>
      <c:overlay val="0"/>
      <c:spPr>
        <a:noFill/>
        <a:ln w="25400">
          <a:noFill/>
        </a:ln>
      </c:spPr>
    </c:title>
    <c:autoTitleDeleted val="0"/>
    <c:plotArea>
      <c:layout>
        <c:manualLayout>
          <c:layoutTarget val="inner"/>
          <c:xMode val="edge"/>
          <c:yMode val="edge"/>
          <c:x val="0.27907001120689473"/>
          <c:y val="0.21628552472349299"/>
          <c:w val="0.43828303042108374"/>
          <c:h val="0.6234112183206566"/>
        </c:manualLayout>
      </c:layout>
      <c:pieChart>
        <c:varyColors val="1"/>
        <c:ser>
          <c:idx val="0"/>
          <c:order val="0"/>
          <c:tx>
            <c:strRef>
              <c:f>'6. Abfallbilanz'!$B$19:$B$20</c:f>
              <c:strCache>
                <c:ptCount val="1"/>
                <c:pt idx="0">
                  <c:v>Restabfall (gemischte Siedlungsabfälle zur Beseitigung) Gemischte Siedlungsabfälle zur Verwertung</c:v>
                </c:pt>
              </c:strCache>
            </c:strRef>
          </c:tx>
          <c:spPr>
            <a:solidFill>
              <a:srgbClr val="9999FF"/>
            </a:solidFill>
            <a:ln w="12700">
              <a:solidFill>
                <a:srgbClr val="000000"/>
              </a:solidFill>
              <a:prstDash val="solid"/>
            </a:ln>
          </c:spPr>
          <c:dPt>
            <c:idx val="1"/>
            <c:bubble3D val="0"/>
            <c:spPr>
              <a:solidFill>
                <a:srgbClr val="993366"/>
              </a:solidFill>
              <a:ln w="12700">
                <a:solidFill>
                  <a:srgbClr val="000000"/>
                </a:solidFill>
                <a:prstDash val="solid"/>
              </a:ln>
            </c:spPr>
            <c:extLst xmlns:c16r2="http://schemas.microsoft.com/office/drawing/2015/06/chart">
              <c:ext xmlns:c16="http://schemas.microsoft.com/office/drawing/2014/chart" uri="{C3380CC4-5D6E-409C-BE32-E72D297353CC}">
                <c16:uniqueId val="{00000001-71A1-D047-9C82-85BE4EB7DB16}"/>
              </c:ext>
            </c:extLst>
          </c:dPt>
          <c:dLbls>
            <c:numFmt formatCode="0%" sourceLinked="0"/>
            <c:spPr>
              <a:noFill/>
              <a:ln w="25400">
                <a:noFill/>
              </a:ln>
            </c:spPr>
            <c:txPr>
              <a:bodyPr/>
              <a:lstStyle/>
              <a:p>
                <a:pPr>
                  <a:defRPr sz="900" b="0" i="0" u="none" strike="noStrike" baseline="0">
                    <a:solidFill>
                      <a:srgbClr val="000000"/>
                    </a:solidFill>
                    <a:latin typeface="Univers" panose="020B0603020202030204" pitchFamily="34" charset="0"/>
                    <a:ea typeface="Arial"/>
                    <a:cs typeface="Arial"/>
                  </a:defRPr>
                </a:pPr>
                <a:endParaRPr lang="de-DE"/>
              </a:p>
            </c:txPr>
            <c:showLegendKey val="0"/>
            <c:showVal val="0"/>
            <c:showCatName val="1"/>
            <c:showSerName val="0"/>
            <c:showPercent val="1"/>
            <c:showBubbleSize val="0"/>
            <c:showLeaderLines val="1"/>
            <c:extLst xmlns:c16r2="http://schemas.microsoft.com/office/drawing/2015/06/chart">
              <c:ext xmlns:c15="http://schemas.microsoft.com/office/drawing/2012/chart" uri="{CE6537A1-D6FC-4f65-9D91-7224C49458BB}"/>
            </c:extLst>
          </c:dLbls>
          <c:cat>
            <c:strRef>
              <c:f>'6. Abfallbilanz'!$B$19:$B$20</c:f>
              <c:strCache>
                <c:ptCount val="2"/>
                <c:pt idx="0">
                  <c:v>Restabfall (gemischte Siedlungsabfälle zur Beseitigung)</c:v>
                </c:pt>
                <c:pt idx="1">
                  <c:v>Gemischte Siedlungsabfälle zur Verwertung</c:v>
                </c:pt>
              </c:strCache>
            </c:strRef>
          </c:cat>
          <c:val>
            <c:numRef>
              <c:f>'6. Abfallbilanz'!$M$19:$M$20</c:f>
              <c:numCache>
                <c:formatCode>#,##0.00</c:formatCode>
                <c:ptCount val="2"/>
              </c:numCache>
            </c:numRef>
          </c:val>
          <c:extLst xmlns:c16r2="http://schemas.microsoft.com/office/drawing/2015/06/chart">
            <c:ext xmlns:c16="http://schemas.microsoft.com/office/drawing/2014/chart" uri="{C3380CC4-5D6E-409C-BE32-E72D297353CC}">
              <c16:uniqueId val="{00000002-71A1-D047-9C82-85BE4EB7DB16}"/>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575"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paperSize="9" orientation="landscape"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de-DE"/>
              <a:t>Anteil am CO2- Ausstoß</a:t>
            </a:r>
            <a:r>
              <a:rPr lang="de-DE" baseline="0"/>
              <a:t> </a:t>
            </a:r>
            <a:r>
              <a:rPr lang="de-DE"/>
              <a:t>im</a:t>
            </a:r>
            <a:r>
              <a:rPr lang="de-DE" baseline="0"/>
              <a:t> Startjahr</a:t>
            </a:r>
            <a:endParaRPr lang="de-DE"/>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15178964925979646"/>
          <c:y val="9.3990385941359375E-2"/>
          <c:w val="0.68359511270931694"/>
          <c:h val="0.79154193665278216"/>
        </c:manualLayout>
      </c:layout>
      <c:pie3DChart>
        <c:varyColors val="1"/>
        <c:ser>
          <c:idx val="0"/>
          <c:order val="0"/>
          <c:tx>
            <c:strRef>
              <c:f>'2.a Energieinput und Emissionen'!$K$44:$Q$44</c:f>
              <c:strCache>
                <c:ptCount val="1"/>
                <c:pt idx="0">
                  <c:v>CO2-äquivalente Emissionen (g)</c:v>
                </c:pt>
              </c:strCache>
            </c:strRef>
          </c:tx>
          <c:spPr>
            <a:ln w="12700">
              <a:solidFill>
                <a:srgbClr val="000000"/>
              </a:solidFill>
              <a:prstDash val="solid"/>
            </a:ln>
          </c:spPr>
          <c:dPt>
            <c:idx val="0"/>
            <c:bubble3D val="0"/>
            <c:spPr>
              <a:solidFill>
                <a:srgbClr val="FFCC00"/>
              </a:solidFill>
              <a:ln w="12700">
                <a:solidFill>
                  <a:srgbClr val="000000"/>
                </a:solidFill>
                <a:prstDash val="solid"/>
              </a:ln>
            </c:spPr>
            <c:extLst xmlns:c16r2="http://schemas.microsoft.com/office/drawing/2015/06/chart">
              <c:ext xmlns:c16="http://schemas.microsoft.com/office/drawing/2014/chart" uri="{C3380CC4-5D6E-409C-BE32-E72D297353CC}">
                <c16:uniqueId val="{00000001-7A11-834C-952F-44ACC92466B5}"/>
              </c:ext>
            </c:extLst>
          </c:dPt>
          <c:dPt>
            <c:idx val="1"/>
            <c:bubble3D val="0"/>
            <c:spPr>
              <a:solidFill>
                <a:srgbClr val="993366"/>
              </a:solidFill>
              <a:ln w="12700">
                <a:solidFill>
                  <a:srgbClr val="000000"/>
                </a:solidFill>
                <a:prstDash val="solid"/>
              </a:ln>
            </c:spPr>
            <c:extLst xmlns:c16r2="http://schemas.microsoft.com/office/drawing/2015/06/chart">
              <c:ext xmlns:c16="http://schemas.microsoft.com/office/drawing/2014/chart" uri="{C3380CC4-5D6E-409C-BE32-E72D297353CC}">
                <c16:uniqueId val="{00000003-7A11-834C-952F-44ACC92466B5}"/>
              </c:ext>
            </c:extLst>
          </c:dPt>
          <c:dPt>
            <c:idx val="2"/>
            <c:bubble3D val="0"/>
            <c:spPr>
              <a:solidFill>
                <a:srgbClr val="FFFFCC"/>
              </a:solidFill>
              <a:ln w="12700">
                <a:solidFill>
                  <a:srgbClr val="000000"/>
                </a:solidFill>
                <a:prstDash val="solid"/>
              </a:ln>
            </c:spPr>
            <c:extLst xmlns:c16r2="http://schemas.microsoft.com/office/drawing/2015/06/chart">
              <c:ext xmlns:c16="http://schemas.microsoft.com/office/drawing/2014/chart" uri="{C3380CC4-5D6E-409C-BE32-E72D297353CC}">
                <c16:uniqueId val="{00000005-7A11-834C-952F-44ACC92466B5}"/>
              </c:ext>
            </c:extLst>
          </c:dPt>
          <c:dPt>
            <c:idx val="3"/>
            <c:bubble3D val="0"/>
            <c:spPr>
              <a:solidFill>
                <a:srgbClr val="CCFFFF"/>
              </a:solidFill>
              <a:ln w="12700">
                <a:solidFill>
                  <a:srgbClr val="000000"/>
                </a:solidFill>
                <a:prstDash val="solid"/>
              </a:ln>
            </c:spPr>
            <c:extLst xmlns:c16r2="http://schemas.microsoft.com/office/drawing/2015/06/chart">
              <c:ext xmlns:c16="http://schemas.microsoft.com/office/drawing/2014/chart" uri="{C3380CC4-5D6E-409C-BE32-E72D297353CC}">
                <c16:uniqueId val="{00000007-7A11-834C-952F-44ACC92466B5}"/>
              </c:ext>
            </c:extLst>
          </c:dPt>
          <c:dPt>
            <c:idx val="4"/>
            <c:bubble3D val="0"/>
            <c:spPr>
              <a:solidFill>
                <a:srgbClr val="660066"/>
              </a:solidFill>
              <a:ln w="12700">
                <a:solidFill>
                  <a:srgbClr val="000000"/>
                </a:solidFill>
                <a:prstDash val="solid"/>
              </a:ln>
            </c:spPr>
            <c:extLst xmlns:c16r2="http://schemas.microsoft.com/office/drawing/2015/06/chart">
              <c:ext xmlns:c16="http://schemas.microsoft.com/office/drawing/2014/chart" uri="{C3380CC4-5D6E-409C-BE32-E72D297353CC}">
                <c16:uniqueId val="{00000009-7A11-834C-952F-44ACC92466B5}"/>
              </c:ext>
            </c:extLst>
          </c:dPt>
          <c:dPt>
            <c:idx val="5"/>
            <c:bubble3D val="0"/>
            <c:spPr>
              <a:solidFill>
                <a:srgbClr val="FF0000"/>
              </a:solidFill>
              <a:ln w="12700">
                <a:solidFill>
                  <a:srgbClr val="000000"/>
                </a:solidFill>
                <a:prstDash val="solid"/>
              </a:ln>
            </c:spPr>
            <c:extLst xmlns:c16r2="http://schemas.microsoft.com/office/drawing/2015/06/chart">
              <c:ext xmlns:c16="http://schemas.microsoft.com/office/drawing/2014/chart" uri="{C3380CC4-5D6E-409C-BE32-E72D297353CC}">
                <c16:uniqueId val="{0000000B-7A11-834C-952F-44ACC92466B5}"/>
              </c:ext>
            </c:extLst>
          </c:dPt>
          <c:dPt>
            <c:idx val="6"/>
            <c:bubble3D val="0"/>
            <c:spPr>
              <a:solidFill>
                <a:srgbClr val="0066CC"/>
              </a:solidFill>
              <a:ln w="12700">
                <a:solidFill>
                  <a:srgbClr val="000000"/>
                </a:solidFill>
                <a:prstDash val="solid"/>
              </a:ln>
            </c:spPr>
            <c:extLst xmlns:c16r2="http://schemas.microsoft.com/office/drawing/2015/06/chart">
              <c:ext xmlns:c16="http://schemas.microsoft.com/office/drawing/2014/chart" uri="{C3380CC4-5D6E-409C-BE32-E72D297353CC}">
                <c16:uniqueId val="{0000000D-7A11-834C-952F-44ACC92466B5}"/>
              </c:ext>
            </c:extLst>
          </c:dPt>
          <c:dPt>
            <c:idx val="7"/>
            <c:bubble3D val="0"/>
            <c:spPr>
              <a:solidFill>
                <a:srgbClr val="9999FF"/>
              </a:solidFill>
              <a:ln w="12700">
                <a:solidFill>
                  <a:srgbClr val="000000"/>
                </a:solidFill>
                <a:prstDash val="solid"/>
              </a:ln>
            </c:spPr>
            <c:extLst xmlns:c16r2="http://schemas.microsoft.com/office/drawing/2015/06/chart">
              <c:ext xmlns:c16="http://schemas.microsoft.com/office/drawing/2014/chart" uri="{C3380CC4-5D6E-409C-BE32-E72D297353CC}">
                <c16:uniqueId val="{0000000F-7A11-834C-952F-44ACC92466B5}"/>
              </c:ext>
            </c:extLst>
          </c:dPt>
          <c:dPt>
            <c:idx val="8"/>
            <c:bubble3D val="0"/>
            <c:spPr>
              <a:solidFill>
                <a:srgbClr val="9999FF"/>
              </a:solidFill>
              <a:ln w="12700">
                <a:solidFill>
                  <a:srgbClr val="000000"/>
                </a:solidFill>
                <a:prstDash val="solid"/>
              </a:ln>
            </c:spPr>
            <c:extLst xmlns:c16r2="http://schemas.microsoft.com/office/drawing/2015/06/chart">
              <c:ext xmlns:c16="http://schemas.microsoft.com/office/drawing/2014/chart" uri="{C3380CC4-5D6E-409C-BE32-E72D297353CC}">
                <c16:uniqueId val="{00000011-7A11-834C-952F-44ACC92466B5}"/>
              </c:ext>
            </c:extLst>
          </c:dPt>
          <c:dPt>
            <c:idx val="9"/>
            <c:bubble3D val="0"/>
            <c:spPr>
              <a:solidFill>
                <a:srgbClr val="9999FF"/>
              </a:solidFill>
              <a:ln w="12700">
                <a:solidFill>
                  <a:srgbClr val="000000"/>
                </a:solidFill>
                <a:prstDash val="solid"/>
              </a:ln>
            </c:spPr>
            <c:extLst xmlns:c16r2="http://schemas.microsoft.com/office/drawing/2015/06/chart">
              <c:ext xmlns:c16="http://schemas.microsoft.com/office/drawing/2014/chart" uri="{C3380CC4-5D6E-409C-BE32-E72D297353CC}">
                <c16:uniqueId val="{00000013-7A11-834C-952F-44ACC92466B5}"/>
              </c:ext>
            </c:extLst>
          </c:dPt>
          <c:dLbls>
            <c:numFmt formatCode="0%" sourceLinked="0"/>
            <c:spPr>
              <a:noFill/>
              <a:ln w="25400">
                <a:noFill/>
              </a:ln>
            </c:spPr>
            <c:txPr>
              <a:bodyPr/>
              <a:lstStyle/>
              <a:p>
                <a:pPr>
                  <a:defRPr sz="12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1"/>
            <c:extLst xmlns:c16r2="http://schemas.microsoft.com/office/drawing/2015/06/chart">
              <c:ext xmlns:c15="http://schemas.microsoft.com/office/drawing/2012/chart" uri="{CE6537A1-D6FC-4f65-9D91-7224C49458BB}"/>
            </c:extLst>
          </c:dLbls>
          <c:cat>
            <c:strRef>
              <c:f>'2.a Energieinput und Emissionen'!$B$46:$B$55</c:f>
              <c:strCache>
                <c:ptCount val="10"/>
                <c:pt idx="0">
                  <c:v>Strom</c:v>
                </c:pt>
                <c:pt idx="1">
                  <c:v>Heizöl (leicht)</c:v>
                </c:pt>
                <c:pt idx="2">
                  <c:v>Erdgas</c:v>
                </c:pt>
                <c:pt idx="3">
                  <c:v>Fernwärme</c:v>
                </c:pt>
                <c:pt idx="4">
                  <c:v>Hackschnitzel</c:v>
                </c:pt>
                <c:pt idx="5">
                  <c:v>Holzpellets</c:v>
                </c:pt>
                <c:pt idx="6">
                  <c:v>Flüssiggas/ Propangas</c:v>
                </c:pt>
                <c:pt idx="7">
                  <c:v>Erdgas (Kfz)</c:v>
                </c:pt>
                <c:pt idx="8">
                  <c:v>Diesel</c:v>
                </c:pt>
                <c:pt idx="9">
                  <c:v>Benzin</c:v>
                </c:pt>
              </c:strCache>
            </c:strRef>
          </c:cat>
          <c:val>
            <c:numRef>
              <c:f>'2.a Energieinput und Emissionen'!$L$46:$L$55</c:f>
              <c:numCache>
                <c:formatCode>#,##0</c:formatCode>
                <c:ptCount val="10"/>
                <c:pt idx="0">
                  <c:v>0</c:v>
                </c:pt>
                <c:pt idx="1">
                  <c:v>0</c:v>
                </c:pt>
                <c:pt idx="2">
                  <c:v>0</c:v>
                </c:pt>
                <c:pt idx="3">
                  <c:v>0</c:v>
                </c:pt>
                <c:pt idx="4">
                  <c:v>0</c:v>
                </c:pt>
                <c:pt idx="5">
                  <c:v>0</c:v>
                </c:pt>
                <c:pt idx="6">
                  <c:v>0</c:v>
                </c:pt>
                <c:pt idx="7">
                  <c:v>0</c:v>
                </c:pt>
                <c:pt idx="8">
                  <c:v>0</c:v>
                </c:pt>
                <c:pt idx="9">
                  <c:v>0</c:v>
                </c:pt>
              </c:numCache>
            </c:numRef>
          </c:val>
          <c:extLst xmlns:c16r2="http://schemas.microsoft.com/office/drawing/2015/06/chart">
            <c:ext xmlns:c16="http://schemas.microsoft.com/office/drawing/2014/chart" uri="{C3380CC4-5D6E-409C-BE32-E72D297353CC}">
              <c16:uniqueId val="{00000014-7A11-834C-952F-44ACC92466B5}"/>
            </c:ext>
          </c:extLst>
        </c:ser>
        <c:dLbls>
          <c:showLegendKey val="0"/>
          <c:showVal val="0"/>
          <c:showCatName val="0"/>
          <c:showSerName val="0"/>
          <c:showPercent val="0"/>
          <c:showBubbleSize val="0"/>
          <c:showLeaderLines val="1"/>
        </c:dLbls>
      </c:pie3DChart>
      <c:spPr>
        <a:noFill/>
        <a:ln w="25400">
          <a:noFill/>
        </a:ln>
      </c:spPr>
    </c:plotArea>
    <c:legend>
      <c:legendPos val="r"/>
      <c:layout>
        <c:manualLayout>
          <c:xMode val="edge"/>
          <c:yMode val="edge"/>
          <c:x val="7.3010443705562164E-3"/>
          <c:y val="0.85181600323674955"/>
          <c:w val="0.98380030500597559"/>
          <c:h val="0.13109209174940104"/>
        </c:manualLayout>
      </c:layout>
      <c:overlay val="0"/>
      <c:txPr>
        <a:bodyPr/>
        <a:lstStyle/>
        <a:p>
          <a:pPr>
            <a:defRPr sz="11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425"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paperSize="9" orientation="landscape" horizontalDpi="300" verticalDpi="300"/>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Abfallmengen und Kosten (gesamt)</a:t>
            </a:r>
          </a:p>
        </c:rich>
      </c:tx>
      <c:layout>
        <c:manualLayout>
          <c:xMode val="edge"/>
          <c:yMode val="edge"/>
          <c:x val="0.27931771302309838"/>
          <c:y val="2.8333385204319834E-2"/>
        </c:manualLayout>
      </c:layout>
      <c:overlay val="0"/>
      <c:spPr>
        <a:noFill/>
        <a:ln w="25400">
          <a:noFill/>
        </a:ln>
      </c:spPr>
    </c:title>
    <c:autoTitleDeleted val="0"/>
    <c:plotArea>
      <c:layout>
        <c:manualLayout>
          <c:layoutTarget val="inner"/>
          <c:xMode val="edge"/>
          <c:yMode val="edge"/>
          <c:x val="0.12521299926674601"/>
          <c:y val="0.1600790513833992"/>
          <c:w val="0.66184013898137284"/>
          <c:h val="0.67786561264822354"/>
        </c:manualLayout>
      </c:layout>
      <c:barChart>
        <c:barDir val="col"/>
        <c:grouping val="clustered"/>
        <c:varyColors val="0"/>
        <c:ser>
          <c:idx val="1"/>
          <c:order val="0"/>
          <c:tx>
            <c:v>Gesamtmenge Abfall</c:v>
          </c:tx>
          <c:spPr>
            <a:solidFill>
              <a:srgbClr val="993366"/>
            </a:solidFill>
            <a:ln w="12700">
              <a:solidFill>
                <a:srgbClr val="000000"/>
              </a:solidFill>
              <a:prstDash val="solid"/>
            </a:ln>
          </c:spPr>
          <c:invertIfNegative val="0"/>
          <c:cat>
            <c:numRef>
              <c:f>'6. Abfallbilanz'!$M$8:$R$8</c:f>
              <c:numCache>
                <c:formatCode>General</c:formatCode>
                <c:ptCount val="6"/>
                <c:pt idx="0">
                  <c:v>2017</c:v>
                </c:pt>
                <c:pt idx="1">
                  <c:v>2018</c:v>
                </c:pt>
                <c:pt idx="2">
                  <c:v>2019</c:v>
                </c:pt>
                <c:pt idx="3">
                  <c:v>2020</c:v>
                </c:pt>
                <c:pt idx="4">
                  <c:v>2021</c:v>
                </c:pt>
                <c:pt idx="5">
                  <c:v>2022</c:v>
                </c:pt>
              </c:numCache>
            </c:numRef>
          </c:cat>
          <c:val>
            <c:numRef>
              <c:f>'6. Abfallbilanz'!$F$29:$K$29</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5D8B-BE49-B4E4-E79C483C6A3E}"/>
            </c:ext>
          </c:extLst>
        </c:ser>
        <c:dLbls>
          <c:showLegendKey val="0"/>
          <c:showVal val="0"/>
          <c:showCatName val="0"/>
          <c:showSerName val="0"/>
          <c:showPercent val="0"/>
          <c:showBubbleSize val="0"/>
        </c:dLbls>
        <c:gapWidth val="150"/>
        <c:axId val="195005056"/>
        <c:axId val="195015424"/>
      </c:barChart>
      <c:lineChart>
        <c:grouping val="standard"/>
        <c:varyColors val="0"/>
        <c:ser>
          <c:idx val="0"/>
          <c:order val="1"/>
          <c:tx>
            <c:strRef>
              <c:f>'6. Abfallbilanz'!$L$29</c:f>
              <c:strCache>
                <c:ptCount val="1"/>
                <c:pt idx="0">
                  <c:v>Gesamtkosten:</c:v>
                </c:pt>
              </c:strCache>
            </c:strRef>
          </c:tx>
          <c:spPr>
            <a:ln w="28575">
              <a:noFill/>
            </a:ln>
          </c:spPr>
          <c:marker>
            <c:symbol val="circle"/>
            <c:size val="10"/>
            <c:spPr>
              <a:solidFill>
                <a:srgbClr val="000080"/>
              </a:solidFill>
              <a:ln>
                <a:solidFill>
                  <a:srgbClr val="000080"/>
                </a:solidFill>
                <a:prstDash val="solid"/>
              </a:ln>
            </c:spPr>
          </c:marker>
          <c:cat>
            <c:numRef>
              <c:f>'6. Abfallbilanz'!$F$8:$K$8</c:f>
              <c:numCache>
                <c:formatCode>General</c:formatCode>
                <c:ptCount val="6"/>
                <c:pt idx="0">
                  <c:v>2017</c:v>
                </c:pt>
                <c:pt idx="1">
                  <c:v>2018</c:v>
                </c:pt>
                <c:pt idx="2">
                  <c:v>2019</c:v>
                </c:pt>
                <c:pt idx="3">
                  <c:v>2020</c:v>
                </c:pt>
                <c:pt idx="4">
                  <c:v>2021</c:v>
                </c:pt>
                <c:pt idx="5">
                  <c:v>2022</c:v>
                </c:pt>
              </c:numCache>
            </c:numRef>
          </c:cat>
          <c:val>
            <c:numRef>
              <c:f>'6. Abfallbilanz'!$M$29:$R$29</c:f>
              <c:numCache>
                <c:formatCode>#,##0.00</c:formatCode>
                <c:ptCount val="6"/>
                <c:pt idx="0">
                  <c:v>0</c:v>
                </c:pt>
                <c:pt idx="1">
                  <c:v>0</c:v>
                </c:pt>
                <c:pt idx="2">
                  <c:v>0</c:v>
                </c:pt>
                <c:pt idx="3">
                  <c:v>0</c:v>
                </c:pt>
                <c:pt idx="4">
                  <c:v>0</c:v>
                </c:pt>
                <c:pt idx="5">
                  <c:v>0</c:v>
                </c:pt>
              </c:numCache>
            </c:numRef>
          </c:val>
          <c:smooth val="0"/>
          <c:extLst xmlns:c16r2="http://schemas.microsoft.com/office/drawing/2015/06/chart">
            <c:ext xmlns:c16="http://schemas.microsoft.com/office/drawing/2014/chart" uri="{C3380CC4-5D6E-409C-BE32-E72D297353CC}">
              <c16:uniqueId val="{00000001-5D8B-BE49-B4E4-E79C483C6A3E}"/>
            </c:ext>
          </c:extLst>
        </c:ser>
        <c:dLbls>
          <c:showLegendKey val="0"/>
          <c:showVal val="0"/>
          <c:showCatName val="0"/>
          <c:showSerName val="0"/>
          <c:showPercent val="0"/>
          <c:showBubbleSize val="0"/>
        </c:dLbls>
        <c:marker val="1"/>
        <c:smooth val="0"/>
        <c:axId val="195017344"/>
        <c:axId val="195031424"/>
      </c:lineChart>
      <c:catAx>
        <c:axId val="195005056"/>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a:pPr>
            <a:endParaRPr lang="de-DE"/>
          </a:p>
        </c:txPr>
        <c:crossAx val="195015424"/>
        <c:crosses val="autoZero"/>
        <c:auto val="0"/>
        <c:lblAlgn val="ctr"/>
        <c:lblOffset val="100"/>
        <c:tickMarkSkip val="1"/>
        <c:noMultiLvlLbl val="0"/>
      </c:catAx>
      <c:valAx>
        <c:axId val="195015424"/>
        <c:scaling>
          <c:orientation val="minMax"/>
        </c:scaling>
        <c:delete val="0"/>
        <c:axPos val="l"/>
        <c:majorGridlines>
          <c:spPr>
            <a:ln w="3175">
              <a:solidFill>
                <a:srgbClr val="000000"/>
              </a:solidFill>
              <a:prstDash val="solid"/>
            </a:ln>
          </c:spPr>
        </c:majorGridlines>
        <c:title>
          <c:tx>
            <c:rich>
              <a:bodyPr/>
              <a:lstStyle/>
              <a:p>
                <a:pPr>
                  <a:defRPr sz="1200" b="1"/>
                </a:pPr>
                <a:r>
                  <a:rPr lang="de-DE" sz="1200" b="1"/>
                  <a:t>Mengen in t</a:t>
                </a:r>
              </a:p>
            </c:rich>
          </c:tx>
          <c:layout>
            <c:manualLayout>
              <c:xMode val="edge"/>
              <c:yMode val="edge"/>
              <c:x val="6.4986280607868097E-2"/>
              <c:y val="0.39398172066436388"/>
            </c:manualLayout>
          </c:layout>
          <c:overlay val="0"/>
          <c:spPr>
            <a:noFill/>
            <a:ln w="25400">
              <a:noFill/>
            </a:ln>
          </c:spPr>
        </c:title>
        <c:numFmt formatCode="#,##0.00" sourceLinked="1"/>
        <c:majorTickMark val="cross"/>
        <c:minorTickMark val="none"/>
        <c:tickLblPos val="nextTo"/>
        <c:spPr>
          <a:ln w="3175">
            <a:solidFill>
              <a:srgbClr val="000000"/>
            </a:solidFill>
            <a:prstDash val="solid"/>
          </a:ln>
        </c:spPr>
        <c:txPr>
          <a:bodyPr rot="0" vert="horz"/>
          <a:lstStyle/>
          <a:p>
            <a:pPr>
              <a:defRPr/>
            </a:pPr>
            <a:endParaRPr lang="de-DE"/>
          </a:p>
        </c:txPr>
        <c:crossAx val="195005056"/>
        <c:crosses val="autoZero"/>
        <c:crossBetween val="between"/>
      </c:valAx>
      <c:catAx>
        <c:axId val="195017344"/>
        <c:scaling>
          <c:orientation val="minMax"/>
        </c:scaling>
        <c:delete val="1"/>
        <c:axPos val="b"/>
        <c:numFmt formatCode="General" sourceLinked="1"/>
        <c:majorTickMark val="out"/>
        <c:minorTickMark val="none"/>
        <c:tickLblPos val="none"/>
        <c:crossAx val="195031424"/>
        <c:crosses val="autoZero"/>
        <c:auto val="0"/>
        <c:lblAlgn val="ctr"/>
        <c:lblOffset val="100"/>
        <c:noMultiLvlLbl val="0"/>
      </c:catAx>
      <c:valAx>
        <c:axId val="195031424"/>
        <c:scaling>
          <c:orientation val="minMax"/>
        </c:scaling>
        <c:delete val="0"/>
        <c:axPos val="r"/>
        <c:title>
          <c:tx>
            <c:rich>
              <a:bodyPr rot="5400000" vert="horz"/>
              <a:lstStyle/>
              <a:p>
                <a:pPr algn="ctr">
                  <a:defRPr sz="1200" b="1"/>
                </a:pPr>
                <a:r>
                  <a:rPr lang="de-DE" sz="1200" b="1"/>
                  <a:t>Kosten in Euro</a:t>
                </a:r>
              </a:p>
            </c:rich>
          </c:tx>
          <c:layout>
            <c:manualLayout>
              <c:xMode val="edge"/>
              <c:yMode val="edge"/>
              <c:x val="0.84062787771966463"/>
              <c:y val="0.39515960702540653"/>
            </c:manualLayout>
          </c:layout>
          <c:overlay val="0"/>
          <c:spPr>
            <a:noFill/>
            <a:ln w="25400">
              <a:noFill/>
            </a:ln>
          </c:spPr>
        </c:title>
        <c:numFmt formatCode="#,##0.00" sourceLinked="1"/>
        <c:majorTickMark val="cross"/>
        <c:minorTickMark val="none"/>
        <c:tickLblPos val="nextTo"/>
        <c:spPr>
          <a:ln w="3175">
            <a:solidFill>
              <a:srgbClr val="000000"/>
            </a:solidFill>
            <a:prstDash val="solid"/>
          </a:ln>
        </c:spPr>
        <c:txPr>
          <a:bodyPr rot="0" vert="horz"/>
          <a:lstStyle/>
          <a:p>
            <a:pPr>
              <a:defRPr/>
            </a:pPr>
            <a:endParaRPr lang="de-DE"/>
          </a:p>
        </c:txPr>
        <c:crossAx val="195017344"/>
        <c:crosses val="max"/>
        <c:crossBetween val="between"/>
      </c:valAx>
      <c:dTable>
        <c:showHorzBorder val="1"/>
        <c:showVertBorder val="1"/>
        <c:showOutline val="1"/>
        <c:showKeys val="1"/>
        <c:spPr>
          <a:ln w="3175">
            <a:solidFill>
              <a:srgbClr val="000000"/>
            </a:solidFill>
            <a:prstDash val="solid"/>
          </a:ln>
        </c:spPr>
      </c:dTable>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Univers" panose="020B0603020202030204" pitchFamily="34" charset="0"/>
          <a:ea typeface="Arial"/>
          <a:cs typeface="Arial"/>
        </a:defRPr>
      </a:pPr>
      <a:endParaRPr lang="de-DE"/>
    </a:p>
  </c:txPr>
  <c:printSettings>
    <c:headerFooter alignWithMargins="0">
      <c:oddHeader>&amp;B</c:oddHeader>
      <c:oddFooter>Page &amp;S</c:oddFooter>
    </c:headerFooter>
    <c:pageMargins b="0.98425196899999956" l="0.75000000000000033" r="0.75000000000000033" t="0.98425196899999956" header="0.5" footer="0.5"/>
    <c:pageSetup paperSize="9" orientation="landscape" horizontalDpi="300" verticalDpi="300"/>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6892931080244218"/>
          <c:y val="1.6322450139592434E-2"/>
        </c:manualLayout>
      </c:layout>
      <c:overlay val="0"/>
      <c:spPr>
        <a:noFill/>
        <a:ln w="25400">
          <a:noFill/>
        </a:ln>
      </c:spPr>
      <c:txPr>
        <a:bodyPr/>
        <a:lstStyle/>
        <a:p>
          <a:pPr>
            <a:defRPr sz="1800" b="1" i="0" u="none" strike="noStrike" baseline="0">
              <a:solidFill>
                <a:srgbClr val="000000"/>
              </a:solidFill>
              <a:latin typeface="Calibri"/>
              <a:ea typeface="Calibri"/>
              <a:cs typeface="Calibri"/>
            </a:defRPr>
          </a:pPr>
          <a:endParaRPr lang="de-DE"/>
        </a:p>
      </c:txPr>
    </c:title>
    <c:autoTitleDeleted val="0"/>
    <c:plotArea>
      <c:layout/>
      <c:pieChart>
        <c:varyColors val="1"/>
        <c:ser>
          <c:idx val="0"/>
          <c:order val="0"/>
          <c:tx>
            <c:strRef>
              <c:f>'7.1 Bewertung Energieverbr.'!$B$7</c:f>
              <c:strCache>
                <c:ptCount val="1"/>
                <c:pt idx="0">
                  <c:v>Stromverbraucher</c:v>
                </c:pt>
              </c:strCache>
            </c:strRef>
          </c:tx>
          <c:explosion val="2"/>
          <c:dPt>
            <c:idx val="0"/>
            <c:bubble3D val="0"/>
            <c:explosion val="0"/>
            <c:extLst xmlns:c16r2="http://schemas.microsoft.com/office/drawing/2015/06/chart">
              <c:ext xmlns:c16="http://schemas.microsoft.com/office/drawing/2014/chart" uri="{C3380CC4-5D6E-409C-BE32-E72D297353CC}">
                <c16:uniqueId val="{00000000-FCDB-8C4A-A2DB-446A68371A33}"/>
              </c:ext>
            </c:extLst>
          </c:dPt>
          <c:dPt>
            <c:idx val="1"/>
            <c:bubble3D val="0"/>
            <c:explosion val="0"/>
            <c:extLst xmlns:c16r2="http://schemas.microsoft.com/office/drawing/2015/06/chart">
              <c:ext xmlns:c16="http://schemas.microsoft.com/office/drawing/2014/chart" uri="{C3380CC4-5D6E-409C-BE32-E72D297353CC}">
                <c16:uniqueId val="{00000001-FCDB-8C4A-A2DB-446A68371A33}"/>
              </c:ext>
            </c:extLst>
          </c:dPt>
          <c:dPt>
            <c:idx val="2"/>
            <c:bubble3D val="0"/>
            <c:explosion val="0"/>
            <c:extLst xmlns:c16r2="http://schemas.microsoft.com/office/drawing/2015/06/chart">
              <c:ext xmlns:c16="http://schemas.microsoft.com/office/drawing/2014/chart" uri="{C3380CC4-5D6E-409C-BE32-E72D297353CC}">
                <c16:uniqueId val="{00000002-FCDB-8C4A-A2DB-446A68371A33}"/>
              </c:ext>
            </c:extLst>
          </c:dPt>
          <c:dPt>
            <c:idx val="3"/>
            <c:bubble3D val="0"/>
            <c:explosion val="0"/>
            <c:extLst xmlns:c16r2="http://schemas.microsoft.com/office/drawing/2015/06/chart">
              <c:ext xmlns:c16="http://schemas.microsoft.com/office/drawing/2014/chart" uri="{C3380CC4-5D6E-409C-BE32-E72D297353CC}">
                <c16:uniqueId val="{00000003-FCDB-8C4A-A2DB-446A68371A33}"/>
              </c:ext>
            </c:extLst>
          </c:dPt>
          <c:dPt>
            <c:idx val="4"/>
            <c:bubble3D val="0"/>
            <c:explosion val="0"/>
            <c:extLst xmlns:c16r2="http://schemas.microsoft.com/office/drawing/2015/06/chart">
              <c:ext xmlns:c16="http://schemas.microsoft.com/office/drawing/2014/chart" uri="{C3380CC4-5D6E-409C-BE32-E72D297353CC}">
                <c16:uniqueId val="{00000004-FCDB-8C4A-A2DB-446A68371A33}"/>
              </c:ext>
            </c:extLst>
          </c:dPt>
          <c:dPt>
            <c:idx val="5"/>
            <c:bubble3D val="0"/>
            <c:explosion val="0"/>
            <c:extLst xmlns:c16r2="http://schemas.microsoft.com/office/drawing/2015/06/chart">
              <c:ext xmlns:c16="http://schemas.microsoft.com/office/drawing/2014/chart" uri="{C3380CC4-5D6E-409C-BE32-E72D297353CC}">
                <c16:uniqueId val="{00000005-FCDB-8C4A-A2DB-446A68371A33}"/>
              </c:ext>
            </c:extLst>
          </c:dPt>
          <c:dLbls>
            <c:spPr>
              <a:noFill/>
              <a:ln w="25400">
                <a:noFill/>
              </a:ln>
            </c:spPr>
            <c:txPr>
              <a:bodyPr/>
              <a:lstStyle/>
              <a:p>
                <a:pPr>
                  <a:defRPr sz="1000" b="0" i="0" u="none" strike="noStrike" baseline="0">
                    <a:solidFill>
                      <a:srgbClr val="000000"/>
                    </a:solidFill>
                    <a:latin typeface="Calibri"/>
                    <a:ea typeface="Calibri"/>
                    <a:cs typeface="Calibri"/>
                  </a:defRPr>
                </a:pPr>
                <a:endParaRPr lang="de-DE"/>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'7.1 Bewertung Energieverbr.'!$B$8:$B$19</c:f>
              <c:strCache>
                <c:ptCount val="10"/>
                <c:pt idx="0">
                  <c:v>Druckluft
</c:v>
                </c:pt>
                <c:pt idx="1">
                  <c:v>Lüftung
</c:v>
                </c:pt>
                <c:pt idx="2">
                  <c:v>Kühlung/
Kälteerzeugung
</c:v>
                </c:pt>
                <c:pt idx="3">
                  <c:v>Rechenzentrum / Server</c:v>
                </c:pt>
                <c:pt idx="4">
                  <c:v>Beleuchtung
</c:v>
                </c:pt>
                <c:pt idx="5">
                  <c:v>EDV- Arbeitsplätze
</c:v>
                </c:pt>
                <c:pt idx="6">
                  <c:v>Produktionsmaschinen
</c:v>
                </c:pt>
                <c:pt idx="7">
                  <c:v>Küche / Kantine</c:v>
                </c:pt>
                <c:pt idx="8">
                  <c:v>Heizungspumpen
</c:v>
                </c:pt>
                <c:pt idx="9">
                  <c:v>elektrische Antriebe
</c:v>
                </c:pt>
              </c:strCache>
            </c:strRef>
          </c:cat>
          <c:val>
            <c:numRef>
              <c:f>'7.1 Bewertung Energieverbr.'!$I$8:$I$19</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xmlns:c16r2="http://schemas.microsoft.com/office/drawing/2015/06/chart">
            <c:ext xmlns:c16="http://schemas.microsoft.com/office/drawing/2014/chart" uri="{C3380CC4-5D6E-409C-BE32-E72D297353CC}">
              <c16:uniqueId val="{00000006-FCDB-8C4A-A2DB-446A68371A33}"/>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80454545990739923"/>
          <c:y val="0.17322834645669302"/>
          <c:w val="0.1890909198147985"/>
          <c:h val="0.71181102362204751"/>
        </c:manualLayout>
      </c:layout>
      <c:overlay val="0"/>
      <c:txPr>
        <a:bodyPr/>
        <a:lstStyle/>
        <a:p>
          <a:pPr>
            <a:defRPr sz="845" b="0" i="0" u="none" strike="noStrike" baseline="0">
              <a:solidFill>
                <a:srgbClr val="000000"/>
              </a:solidFill>
              <a:latin typeface="Calibri"/>
              <a:ea typeface="Calibri"/>
              <a:cs typeface="Calibri"/>
            </a:defRPr>
          </a:pPr>
          <a:endParaRPr lang="de-DE"/>
        </a:p>
      </c:txPr>
    </c:legend>
    <c:plotVisOnly val="0"/>
    <c:dispBlanksAs val="zero"/>
    <c:showDLblsOverMax val="0"/>
  </c:chart>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0000000000000062" r="0.70000000000000062" t="0.78740157499999996"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5883487005069276"/>
          <c:y val="2.8207151525414191E-2"/>
        </c:manualLayout>
      </c:layout>
      <c:overlay val="0"/>
      <c:spPr>
        <a:noFill/>
        <a:ln w="25400">
          <a:noFill/>
        </a:ln>
      </c:spPr>
      <c:txPr>
        <a:bodyPr/>
        <a:lstStyle/>
        <a:p>
          <a:pPr>
            <a:defRPr sz="1800" b="1" i="0" u="none" strike="noStrike" baseline="0">
              <a:solidFill>
                <a:srgbClr val="000000"/>
              </a:solidFill>
              <a:latin typeface="Calibri"/>
              <a:ea typeface="Calibri"/>
              <a:cs typeface="Calibri"/>
            </a:defRPr>
          </a:pPr>
          <a:endParaRPr lang="de-DE"/>
        </a:p>
      </c:txPr>
    </c:title>
    <c:autoTitleDeleted val="0"/>
    <c:plotArea>
      <c:layout/>
      <c:pieChart>
        <c:varyColors val="1"/>
        <c:ser>
          <c:idx val="0"/>
          <c:order val="0"/>
          <c:tx>
            <c:strRef>
              <c:f>'7.1 Bewertung Energieverbr.'!$B$20</c:f>
              <c:strCache>
                <c:ptCount val="1"/>
                <c:pt idx="0">
                  <c:v>Wärmeverbraucher</c:v>
                </c:pt>
              </c:strCache>
            </c:strRef>
          </c:tx>
          <c:dLbls>
            <c:spPr>
              <a:noFill/>
              <a:ln w="25400">
                <a:noFill/>
              </a:ln>
            </c:spPr>
            <c:txPr>
              <a:bodyPr/>
              <a:lstStyle/>
              <a:p>
                <a:pPr>
                  <a:defRPr sz="1000" b="0" i="0" u="none" strike="noStrike" baseline="0">
                    <a:solidFill>
                      <a:srgbClr val="000000"/>
                    </a:solidFill>
                    <a:latin typeface="Calibri"/>
                    <a:ea typeface="Calibri"/>
                    <a:cs typeface="Calibri"/>
                  </a:defRPr>
                </a:pPr>
                <a:endParaRPr lang="de-DE"/>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'7.1 Bewertung Energieverbr.'!$B$21:$B$28</c:f>
              <c:strCache>
                <c:ptCount val="5"/>
                <c:pt idx="0">
                  <c:v>Gebäudeheizung (Heizkessel)</c:v>
                </c:pt>
                <c:pt idx="1">
                  <c:v>Heizung Produktion 
</c:v>
                </c:pt>
                <c:pt idx="2">
                  <c:v>Dampferzeugung</c:v>
                </c:pt>
                <c:pt idx="3">
                  <c:v>Produktionsmaschinen
</c:v>
                </c:pt>
                <c:pt idx="4">
                  <c:v>Küche / Kantine</c:v>
                </c:pt>
              </c:strCache>
            </c:strRef>
          </c:cat>
          <c:val>
            <c:numRef>
              <c:f>'7.1 Bewertung Energieverbr.'!$I$21:$I$28</c:f>
              <c:numCache>
                <c:formatCode>0.00%</c:formatCode>
                <c:ptCount val="8"/>
                <c:pt idx="0">
                  <c:v>0</c:v>
                </c:pt>
                <c:pt idx="1">
                  <c:v>0</c:v>
                </c:pt>
                <c:pt idx="2">
                  <c:v>0</c:v>
                </c:pt>
                <c:pt idx="3">
                  <c:v>0</c:v>
                </c:pt>
                <c:pt idx="4">
                  <c:v>0</c:v>
                </c:pt>
                <c:pt idx="5">
                  <c:v>0</c:v>
                </c:pt>
                <c:pt idx="6">
                  <c:v>0</c:v>
                </c:pt>
                <c:pt idx="7">
                  <c:v>0</c:v>
                </c:pt>
              </c:numCache>
            </c:numRef>
          </c:val>
          <c:extLst xmlns:c16r2="http://schemas.microsoft.com/office/drawing/2015/06/chart">
            <c:ext xmlns:c16="http://schemas.microsoft.com/office/drawing/2014/chart" uri="{C3380CC4-5D6E-409C-BE32-E72D297353CC}">
              <c16:uniqueId val="{00000000-AD96-6741-937A-8E8DDB9852FE}"/>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80202518741716655"/>
          <c:y val="0.2780172413793105"/>
          <c:w val="0.18897648174766354"/>
          <c:h val="0.50431034482758585"/>
        </c:manualLayout>
      </c:layout>
      <c:overlay val="0"/>
      <c:txPr>
        <a:bodyPr/>
        <a:lstStyle/>
        <a:p>
          <a:pPr>
            <a:defRPr sz="845" b="0" i="0" u="none" strike="noStrike" baseline="0">
              <a:solidFill>
                <a:srgbClr val="000000"/>
              </a:solidFill>
              <a:latin typeface="Calibri"/>
              <a:ea typeface="Calibri"/>
              <a:cs typeface="Calibri"/>
            </a:defRPr>
          </a:pPr>
          <a:endParaRPr lang="de-DE"/>
        </a:p>
      </c:txPr>
    </c:legend>
    <c:plotVisOnly val="0"/>
    <c:dispBlanksAs val="zero"/>
    <c:showDLblsOverMax val="0"/>
  </c:chart>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0000000000000062" r="0.70000000000000062" t="0.78740157499999996"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Calibri"/>
                <a:ea typeface="Calibri"/>
                <a:cs typeface="Calibri"/>
              </a:defRPr>
            </a:pPr>
            <a:r>
              <a:rPr lang="de-DE"/>
              <a:t>Kraftstoffverbraucher</a:t>
            </a:r>
          </a:p>
        </c:rich>
      </c:tx>
      <c:layout>
        <c:manualLayout>
          <c:xMode val="edge"/>
          <c:yMode val="edge"/>
          <c:x val="0.35883477528271968"/>
          <c:y val="2.820748437373162E-2"/>
        </c:manualLayout>
      </c:layout>
      <c:overlay val="0"/>
      <c:spPr>
        <a:noFill/>
        <a:ln w="25400">
          <a:noFill/>
        </a:ln>
      </c:spPr>
    </c:title>
    <c:autoTitleDeleted val="0"/>
    <c:plotArea>
      <c:layout/>
      <c:pieChart>
        <c:varyColors val="1"/>
        <c:ser>
          <c:idx val="0"/>
          <c:order val="0"/>
          <c:tx>
            <c:strRef>
              <c:f>'7.1 Bewertung Energieverbr.'!$B$29</c:f>
              <c:strCache>
                <c:ptCount val="1"/>
                <c:pt idx="0">
                  <c:v>Kraftstoffverbrauch/-er</c:v>
                </c:pt>
              </c:strCache>
            </c:strRef>
          </c:tx>
          <c:dLbls>
            <c:spPr>
              <a:noFill/>
              <a:ln w="25400">
                <a:noFill/>
              </a:ln>
            </c:spPr>
            <c:txPr>
              <a:bodyPr/>
              <a:lstStyle/>
              <a:p>
                <a:pPr>
                  <a:defRPr sz="1000" b="0" i="0" u="none" strike="noStrike" baseline="0">
                    <a:solidFill>
                      <a:srgbClr val="000000"/>
                    </a:solidFill>
                    <a:latin typeface="Calibri"/>
                    <a:ea typeface="Calibri"/>
                    <a:cs typeface="Calibri"/>
                  </a:defRPr>
                </a:pPr>
                <a:endParaRPr lang="de-DE"/>
              </a:p>
            </c:txPr>
            <c:showLegendKey val="0"/>
            <c:showVal val="1"/>
            <c:showCatName val="0"/>
            <c:showSerName val="0"/>
            <c:showPercent val="0"/>
            <c:showBubbleSize val="0"/>
            <c:showLeaderLines val="1"/>
            <c:extLst xmlns:c16r2="http://schemas.microsoft.com/office/drawing/2015/06/chart">
              <c:ext xmlns:c15="http://schemas.microsoft.com/office/drawing/2012/chart" uri="{CE6537A1-D6FC-4f65-9D91-7224C49458BB}"/>
            </c:extLst>
          </c:dLbls>
          <c:cat>
            <c:strRef>
              <c:f>'7.1 Bewertung Energieverbr.'!$B$30:$B$34</c:f>
              <c:strCache>
                <c:ptCount val="5"/>
                <c:pt idx="0">
                  <c:v>Dienstwagen (Typ..)</c:v>
                </c:pt>
                <c:pt idx="1">
                  <c:v>Dienstwagen (Typ..)</c:v>
                </c:pt>
                <c:pt idx="2">
                  <c:v>Fuhrpark/Poolfahrzeuge </c:v>
                </c:pt>
                <c:pt idx="3">
                  <c:v>Fuhrpark/Poolfahrzeuge</c:v>
                </c:pt>
                <c:pt idx="4">
                  <c:v>Notstromaggregat</c:v>
                </c:pt>
              </c:strCache>
            </c:strRef>
          </c:cat>
          <c:val>
            <c:numRef>
              <c:f>'7.1 Bewertung Energieverbr.'!$I$30:$I$34</c:f>
              <c:numCache>
                <c:formatCode>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4E2-B049-AC8C-46006E4B220F}"/>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88342521157919285"/>
          <c:y val="0.4556120897258979"/>
          <c:w val="0.10928968895723064"/>
          <c:h val="0.15410406688854611"/>
        </c:manualLayout>
      </c:layout>
      <c:overlay val="0"/>
      <c:txPr>
        <a:bodyPr/>
        <a:lstStyle/>
        <a:p>
          <a:pPr>
            <a:defRPr sz="845" b="0" i="0" u="none" strike="noStrike" baseline="0">
              <a:solidFill>
                <a:srgbClr val="000000"/>
              </a:solidFill>
              <a:latin typeface="Calibri"/>
              <a:ea typeface="Calibri"/>
              <a:cs typeface="Calibri"/>
            </a:defRPr>
          </a:pPr>
          <a:endParaRPr lang="de-DE"/>
        </a:p>
      </c:txPr>
    </c:legend>
    <c:plotVisOnly val="0"/>
    <c:dispBlanksAs val="zero"/>
    <c:showDLblsOverMax val="0"/>
  </c:chart>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0000000000000062" r="0.70000000000000062" t="0.78740157499999996"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56668246068499"/>
          <c:y val="4.0651538532697123E-2"/>
          <c:w val="0.73596532889618405"/>
          <c:h val="0.73036890791082143"/>
        </c:manualLayout>
      </c:layout>
      <c:barChart>
        <c:barDir val="col"/>
        <c:grouping val="clustered"/>
        <c:varyColors val="0"/>
        <c:ser>
          <c:idx val="0"/>
          <c:order val="0"/>
          <c:tx>
            <c:strRef>
              <c:f>'7.2 Energie-Input pro Monat'!$D$6</c:f>
              <c:strCache>
                <c:ptCount val="1"/>
                <c:pt idx="0">
                  <c:v>2017</c:v>
                </c:pt>
              </c:strCache>
            </c:strRef>
          </c:tx>
          <c:invertIfNegative val="0"/>
          <c:cat>
            <c:strRef>
              <c:f>'7.2 Energie-Input pro Monat'!$B$7:$B$18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Monat'!$D$7:$D$18</c:f>
              <c:numCache>
                <c:formatCode>#,##0</c:formatCode>
                <c:ptCount val="12"/>
              </c:numCache>
            </c:numRef>
          </c:val>
          <c:extLst xmlns:c16r2="http://schemas.microsoft.com/office/drawing/2015/06/chart">
            <c:ext xmlns:c16="http://schemas.microsoft.com/office/drawing/2014/chart" uri="{C3380CC4-5D6E-409C-BE32-E72D297353CC}">
              <c16:uniqueId val="{00000000-AA6D-4B06-A812-5CF7C5D9865D}"/>
            </c:ext>
          </c:extLst>
        </c:ser>
        <c:ser>
          <c:idx val="1"/>
          <c:order val="1"/>
          <c:tx>
            <c:strRef>
              <c:f>'7.2 Energie-Input pro Monat'!$E$6</c:f>
              <c:strCache>
                <c:ptCount val="1"/>
                <c:pt idx="0">
                  <c:v>2018</c:v>
                </c:pt>
              </c:strCache>
            </c:strRef>
          </c:tx>
          <c:invertIfNegative val="0"/>
          <c:cat>
            <c:strRef>
              <c:f>'7.2 Energie-Input pro Monat'!$B$7:$B$18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Monat'!$E$7:$E$18</c:f>
              <c:numCache>
                <c:formatCode>#,##0</c:formatCode>
                <c:ptCount val="12"/>
              </c:numCache>
            </c:numRef>
          </c:val>
          <c:extLst xmlns:c16r2="http://schemas.microsoft.com/office/drawing/2015/06/chart">
            <c:ext xmlns:c16="http://schemas.microsoft.com/office/drawing/2014/chart" uri="{C3380CC4-5D6E-409C-BE32-E72D297353CC}">
              <c16:uniqueId val="{00000001-AA6D-4B06-A812-5CF7C5D9865D}"/>
            </c:ext>
          </c:extLst>
        </c:ser>
        <c:ser>
          <c:idx val="2"/>
          <c:order val="2"/>
          <c:tx>
            <c:strRef>
              <c:f>'7.2 Energie-Input pro Monat'!$F$6</c:f>
              <c:strCache>
                <c:ptCount val="1"/>
                <c:pt idx="0">
                  <c:v>2019</c:v>
                </c:pt>
              </c:strCache>
            </c:strRef>
          </c:tx>
          <c:invertIfNegative val="0"/>
          <c:cat>
            <c:strRef>
              <c:f>'7.2 Energie-Input pro Monat'!$B$7:$B$18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Monat'!$F$7:$F$18</c:f>
              <c:numCache>
                <c:formatCode>#,##0</c:formatCode>
                <c:ptCount val="12"/>
              </c:numCache>
            </c:numRef>
          </c:val>
          <c:extLst xmlns:c16r2="http://schemas.microsoft.com/office/drawing/2015/06/chart">
            <c:ext xmlns:c16="http://schemas.microsoft.com/office/drawing/2014/chart" uri="{C3380CC4-5D6E-409C-BE32-E72D297353CC}">
              <c16:uniqueId val="{00000002-AA6D-4B06-A812-5CF7C5D9865D}"/>
            </c:ext>
          </c:extLst>
        </c:ser>
        <c:ser>
          <c:idx val="3"/>
          <c:order val="3"/>
          <c:tx>
            <c:strRef>
              <c:f>'7.2 Energie-Input pro Monat'!$G$6</c:f>
              <c:strCache>
                <c:ptCount val="1"/>
                <c:pt idx="0">
                  <c:v>2020</c:v>
                </c:pt>
              </c:strCache>
            </c:strRef>
          </c:tx>
          <c:invertIfNegative val="0"/>
          <c:cat>
            <c:strRef>
              <c:f>'7.2 Energie-Input pro Monat'!$B$7:$B$18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Monat'!$G$7:$G$18</c:f>
              <c:numCache>
                <c:formatCode>#,##0</c:formatCode>
                <c:ptCount val="12"/>
              </c:numCache>
            </c:numRef>
          </c:val>
          <c:extLst xmlns:c16r2="http://schemas.microsoft.com/office/drawing/2015/06/chart">
            <c:ext xmlns:c16="http://schemas.microsoft.com/office/drawing/2014/chart" uri="{C3380CC4-5D6E-409C-BE32-E72D297353CC}">
              <c16:uniqueId val="{00000003-AA6D-4B06-A812-5CF7C5D9865D}"/>
            </c:ext>
          </c:extLst>
        </c:ser>
        <c:ser>
          <c:idx val="4"/>
          <c:order val="4"/>
          <c:tx>
            <c:strRef>
              <c:f>'7.2 Energie-Input pro Monat'!$H$6</c:f>
              <c:strCache>
                <c:ptCount val="1"/>
                <c:pt idx="0">
                  <c:v>2021</c:v>
                </c:pt>
              </c:strCache>
            </c:strRef>
          </c:tx>
          <c:invertIfNegative val="0"/>
          <c:cat>
            <c:strRef>
              <c:f>'7.2 Energie-Input pro Monat'!$B$7:$B$18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Monat'!$H$7:$H$18</c:f>
              <c:numCache>
                <c:formatCode>_-* #,##0\ _€_-;\-* #,##0\ _€_-;_-* "-"??\ _€_-;_-@_-</c:formatCode>
                <c:ptCount val="12"/>
              </c:numCache>
            </c:numRef>
          </c:val>
          <c:extLst xmlns:c16r2="http://schemas.microsoft.com/office/drawing/2015/06/chart">
            <c:ext xmlns:c16="http://schemas.microsoft.com/office/drawing/2014/chart" uri="{C3380CC4-5D6E-409C-BE32-E72D297353CC}">
              <c16:uniqueId val="{00000004-AA6D-4B06-A812-5CF7C5D9865D}"/>
            </c:ext>
          </c:extLst>
        </c:ser>
        <c:ser>
          <c:idx val="5"/>
          <c:order val="5"/>
          <c:tx>
            <c:strRef>
              <c:f>'7.2 Energie-Input pro Monat'!$I$6</c:f>
              <c:strCache>
                <c:ptCount val="1"/>
                <c:pt idx="0">
                  <c:v>2022</c:v>
                </c:pt>
              </c:strCache>
            </c:strRef>
          </c:tx>
          <c:invertIfNegative val="0"/>
          <c:cat>
            <c:strRef>
              <c:f>'7.2 Energie-Input pro Monat'!$B$7:$B$18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Monat'!$I$7:$I$18</c:f>
              <c:numCache>
                <c:formatCode>_-* #,##0\ _€_-;\-* #,##0\ _€_-;_-* "-"??\ _€_-;_-@_-</c:formatCode>
                <c:ptCount val="12"/>
              </c:numCache>
            </c:numRef>
          </c:val>
          <c:extLst xmlns:c16r2="http://schemas.microsoft.com/office/drawing/2015/06/chart">
            <c:ext xmlns:c16="http://schemas.microsoft.com/office/drawing/2014/chart" uri="{C3380CC4-5D6E-409C-BE32-E72D297353CC}">
              <c16:uniqueId val="{00000000-90B3-F646-B592-5F9DC960D2F4}"/>
            </c:ext>
          </c:extLst>
        </c:ser>
        <c:dLbls>
          <c:showLegendKey val="0"/>
          <c:showVal val="0"/>
          <c:showCatName val="0"/>
          <c:showSerName val="0"/>
          <c:showPercent val="0"/>
          <c:showBubbleSize val="0"/>
        </c:dLbls>
        <c:gapWidth val="150"/>
        <c:axId val="195349504"/>
        <c:axId val="195355392"/>
      </c:barChart>
      <c:catAx>
        <c:axId val="195349504"/>
        <c:scaling>
          <c:orientation val="minMax"/>
        </c:scaling>
        <c:delete val="0"/>
        <c:axPos val="b"/>
        <c:numFmt formatCode="General" sourceLinked="0"/>
        <c:majorTickMark val="out"/>
        <c:minorTickMark val="none"/>
        <c:tickLblPos val="nextTo"/>
        <c:crossAx val="195355392"/>
        <c:crosses val="autoZero"/>
        <c:auto val="1"/>
        <c:lblAlgn val="ctr"/>
        <c:lblOffset val="100"/>
        <c:noMultiLvlLbl val="0"/>
      </c:catAx>
      <c:valAx>
        <c:axId val="195355392"/>
        <c:scaling>
          <c:orientation val="minMax"/>
          <c:min val="0"/>
        </c:scaling>
        <c:delete val="0"/>
        <c:axPos val="l"/>
        <c:majorGridlines/>
        <c:numFmt formatCode="#,##0\ &quot;kWh&quot;" sourceLinked="0"/>
        <c:majorTickMark val="out"/>
        <c:minorTickMark val="none"/>
        <c:tickLblPos val="nextTo"/>
        <c:crossAx val="195349504"/>
        <c:crosses val="autoZero"/>
        <c:crossBetween val="between"/>
      </c:valAx>
    </c:plotArea>
    <c:legend>
      <c:legendPos val="r"/>
      <c:layout/>
      <c:overlay val="0"/>
    </c:legend>
    <c:plotVisOnly val="1"/>
    <c:dispBlanksAs val="gap"/>
    <c:showDLblsOverMax val="0"/>
  </c:chart>
  <c:txPr>
    <a:bodyPr/>
    <a:lstStyle/>
    <a:p>
      <a:pPr>
        <a:defRPr sz="900">
          <a:latin typeface="Verdana" panose="020B0604030504040204" pitchFamily="34" charset="0"/>
          <a:ea typeface="Verdana" panose="020B0604030504040204" pitchFamily="34" charset="0"/>
          <a:cs typeface="Verdana" panose="020B0604030504040204" pitchFamily="34" charset="0"/>
        </a:defRPr>
      </a:pPr>
      <a:endParaRPr lang="de-DE"/>
    </a:p>
  </c:txPr>
  <c:printSettings>
    <c:headerFooter/>
    <c:pageMargins b="0.78740157499999996" l="0.7" r="0.7" t="0.78740157499999996"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'7.2 Energie-Input pro Monat'!$D$39</c:f>
              <c:strCache>
                <c:ptCount val="1"/>
                <c:pt idx="0">
                  <c:v>2017</c:v>
                </c:pt>
              </c:strCache>
            </c:strRef>
          </c:tx>
          <c:invertIfNegative val="0"/>
          <c:cat>
            <c:strRef>
              <c:f>'7.2 Energie-Input pro Monat'!$B$40:$B$51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Monat'!$D$40:$D$51</c:f>
              <c:numCache>
                <c:formatCode>#,##0</c:formatCode>
                <c:ptCount val="12"/>
              </c:numCache>
            </c:numRef>
          </c:val>
          <c:extLst xmlns:c16r2="http://schemas.microsoft.com/office/drawing/2015/06/chart">
            <c:ext xmlns:c16="http://schemas.microsoft.com/office/drawing/2014/chart" uri="{C3380CC4-5D6E-409C-BE32-E72D297353CC}">
              <c16:uniqueId val="{00000000-58AD-4469-92FE-A37DA244CFEF}"/>
            </c:ext>
          </c:extLst>
        </c:ser>
        <c:ser>
          <c:idx val="1"/>
          <c:order val="1"/>
          <c:tx>
            <c:strRef>
              <c:f>'7.2 Energie-Input pro Monat'!$E$39</c:f>
              <c:strCache>
                <c:ptCount val="1"/>
                <c:pt idx="0">
                  <c:v>2018</c:v>
                </c:pt>
              </c:strCache>
            </c:strRef>
          </c:tx>
          <c:invertIfNegative val="0"/>
          <c:cat>
            <c:strRef>
              <c:f>'7.2 Energie-Input pro Monat'!$B$40:$B$51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Monat'!$E$40:$E$51</c:f>
              <c:numCache>
                <c:formatCode>#,##0</c:formatCode>
                <c:ptCount val="12"/>
              </c:numCache>
            </c:numRef>
          </c:val>
          <c:extLst xmlns:c16r2="http://schemas.microsoft.com/office/drawing/2015/06/chart">
            <c:ext xmlns:c16="http://schemas.microsoft.com/office/drawing/2014/chart" uri="{C3380CC4-5D6E-409C-BE32-E72D297353CC}">
              <c16:uniqueId val="{00000001-58AD-4469-92FE-A37DA244CFEF}"/>
            </c:ext>
          </c:extLst>
        </c:ser>
        <c:ser>
          <c:idx val="2"/>
          <c:order val="2"/>
          <c:tx>
            <c:strRef>
              <c:f>'7.2 Energie-Input pro Monat'!$F$39</c:f>
              <c:strCache>
                <c:ptCount val="1"/>
                <c:pt idx="0">
                  <c:v>2019</c:v>
                </c:pt>
              </c:strCache>
            </c:strRef>
          </c:tx>
          <c:invertIfNegative val="0"/>
          <c:cat>
            <c:strRef>
              <c:f>'7.2 Energie-Input pro Monat'!$B$40:$B$51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Monat'!$F$40:$F$51</c:f>
              <c:numCache>
                <c:formatCode>#,##0</c:formatCode>
                <c:ptCount val="12"/>
              </c:numCache>
            </c:numRef>
          </c:val>
          <c:extLst xmlns:c16r2="http://schemas.microsoft.com/office/drawing/2015/06/chart">
            <c:ext xmlns:c16="http://schemas.microsoft.com/office/drawing/2014/chart" uri="{C3380CC4-5D6E-409C-BE32-E72D297353CC}">
              <c16:uniqueId val="{00000002-58AD-4469-92FE-A37DA244CFEF}"/>
            </c:ext>
          </c:extLst>
        </c:ser>
        <c:ser>
          <c:idx val="3"/>
          <c:order val="3"/>
          <c:tx>
            <c:strRef>
              <c:f>'7.2 Energie-Input pro Monat'!$G$39</c:f>
              <c:strCache>
                <c:ptCount val="1"/>
                <c:pt idx="0">
                  <c:v>2020</c:v>
                </c:pt>
              </c:strCache>
            </c:strRef>
          </c:tx>
          <c:invertIfNegative val="0"/>
          <c:cat>
            <c:strRef>
              <c:f>'7.2 Energie-Input pro Monat'!$B$40:$B$51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Monat'!$G$40:$G$51</c:f>
              <c:numCache>
                <c:formatCode>#,##0</c:formatCode>
                <c:ptCount val="12"/>
              </c:numCache>
            </c:numRef>
          </c:val>
          <c:extLst xmlns:c16r2="http://schemas.microsoft.com/office/drawing/2015/06/chart">
            <c:ext xmlns:c16="http://schemas.microsoft.com/office/drawing/2014/chart" uri="{C3380CC4-5D6E-409C-BE32-E72D297353CC}">
              <c16:uniqueId val="{00000003-58AD-4469-92FE-A37DA244CFEF}"/>
            </c:ext>
          </c:extLst>
        </c:ser>
        <c:ser>
          <c:idx val="4"/>
          <c:order val="4"/>
          <c:tx>
            <c:strRef>
              <c:f>'7.2 Energie-Input pro Monat'!$H$39</c:f>
              <c:strCache>
                <c:ptCount val="1"/>
                <c:pt idx="0">
                  <c:v>2021</c:v>
                </c:pt>
              </c:strCache>
            </c:strRef>
          </c:tx>
          <c:invertIfNegative val="0"/>
          <c:cat>
            <c:strRef>
              <c:f>'7.2 Energie-Input pro Monat'!$B$40:$B$51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Monat'!$H$40:$H$51</c:f>
              <c:numCache>
                <c:formatCode>#,##0</c:formatCode>
                <c:ptCount val="12"/>
              </c:numCache>
            </c:numRef>
          </c:val>
          <c:extLst xmlns:c16r2="http://schemas.microsoft.com/office/drawing/2015/06/chart">
            <c:ext xmlns:c16="http://schemas.microsoft.com/office/drawing/2014/chart" uri="{C3380CC4-5D6E-409C-BE32-E72D297353CC}">
              <c16:uniqueId val="{00000004-58AD-4469-92FE-A37DA244CFEF}"/>
            </c:ext>
          </c:extLst>
        </c:ser>
        <c:ser>
          <c:idx val="5"/>
          <c:order val="5"/>
          <c:tx>
            <c:strRef>
              <c:f>'7.2 Energie-Input pro Monat'!$I$39</c:f>
              <c:strCache>
                <c:ptCount val="1"/>
                <c:pt idx="0">
                  <c:v>2022</c:v>
                </c:pt>
              </c:strCache>
            </c:strRef>
          </c:tx>
          <c:invertIfNegative val="0"/>
          <c:cat>
            <c:strRef>
              <c:f>'7.2 Energie-Input pro Monat'!$B$40:$B$51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Monat'!$I$40:$I$51</c:f>
              <c:numCache>
                <c:formatCode>#,##0</c:formatCode>
                <c:ptCount val="12"/>
              </c:numCache>
            </c:numRef>
          </c:val>
          <c:extLst xmlns:c16r2="http://schemas.microsoft.com/office/drawing/2015/06/chart">
            <c:ext xmlns:c16="http://schemas.microsoft.com/office/drawing/2014/chart" uri="{C3380CC4-5D6E-409C-BE32-E72D297353CC}">
              <c16:uniqueId val="{00000000-6A4E-CA46-960D-739D385FFC8B}"/>
            </c:ext>
          </c:extLst>
        </c:ser>
        <c:dLbls>
          <c:showLegendKey val="0"/>
          <c:showVal val="0"/>
          <c:showCatName val="0"/>
          <c:showSerName val="0"/>
          <c:showPercent val="0"/>
          <c:showBubbleSize val="0"/>
        </c:dLbls>
        <c:gapWidth val="150"/>
        <c:axId val="195373696"/>
        <c:axId val="195379584"/>
      </c:barChart>
      <c:catAx>
        <c:axId val="195373696"/>
        <c:scaling>
          <c:orientation val="minMax"/>
        </c:scaling>
        <c:delete val="0"/>
        <c:axPos val="b"/>
        <c:numFmt formatCode="General" sourceLinked="0"/>
        <c:majorTickMark val="out"/>
        <c:minorTickMark val="none"/>
        <c:tickLblPos val="nextTo"/>
        <c:crossAx val="195379584"/>
        <c:crosses val="autoZero"/>
        <c:auto val="1"/>
        <c:lblAlgn val="ctr"/>
        <c:lblOffset val="100"/>
        <c:noMultiLvlLbl val="0"/>
      </c:catAx>
      <c:valAx>
        <c:axId val="195379584"/>
        <c:scaling>
          <c:orientation val="minMax"/>
          <c:min val="0"/>
        </c:scaling>
        <c:delete val="0"/>
        <c:axPos val="l"/>
        <c:majorGridlines/>
        <c:numFmt formatCode="#,##0\ &quot;kWh&quot;" sourceLinked="0"/>
        <c:majorTickMark val="out"/>
        <c:minorTickMark val="none"/>
        <c:tickLblPos val="nextTo"/>
        <c:crossAx val="195373696"/>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'7.2 Energie-Input pro Monat'!$D$22</c:f>
              <c:strCache>
                <c:ptCount val="1"/>
                <c:pt idx="0">
                  <c:v>2017</c:v>
                </c:pt>
              </c:strCache>
            </c:strRef>
          </c:tx>
          <c:invertIfNegative val="0"/>
          <c:cat>
            <c:strRef>
              <c:f>'7.2 Energie-Input pro Monat'!$B$23:$B$34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Monat'!$D$23:$D$34</c:f>
              <c:numCache>
                <c:formatCode>#,##0</c:formatCode>
                <c:ptCount val="12"/>
              </c:numCache>
            </c:numRef>
          </c:val>
          <c:extLst xmlns:c16r2="http://schemas.microsoft.com/office/drawing/2015/06/chart">
            <c:ext xmlns:c16="http://schemas.microsoft.com/office/drawing/2014/chart" uri="{C3380CC4-5D6E-409C-BE32-E72D297353CC}">
              <c16:uniqueId val="{00000000-FD64-4E38-8763-FBDFB30F2A81}"/>
            </c:ext>
          </c:extLst>
        </c:ser>
        <c:ser>
          <c:idx val="1"/>
          <c:order val="1"/>
          <c:tx>
            <c:strRef>
              <c:f>'7.2 Energie-Input pro Monat'!$E$22</c:f>
              <c:strCache>
                <c:ptCount val="1"/>
                <c:pt idx="0">
                  <c:v>2018</c:v>
                </c:pt>
              </c:strCache>
            </c:strRef>
          </c:tx>
          <c:invertIfNegative val="0"/>
          <c:cat>
            <c:strRef>
              <c:f>'7.2 Energie-Input pro Monat'!$B$23:$B$34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Monat'!$E$23:$E$34</c:f>
              <c:numCache>
                <c:formatCode>#,##0</c:formatCode>
                <c:ptCount val="12"/>
              </c:numCache>
            </c:numRef>
          </c:val>
          <c:extLst xmlns:c16r2="http://schemas.microsoft.com/office/drawing/2015/06/chart">
            <c:ext xmlns:c16="http://schemas.microsoft.com/office/drawing/2014/chart" uri="{C3380CC4-5D6E-409C-BE32-E72D297353CC}">
              <c16:uniqueId val="{00000001-FD64-4E38-8763-FBDFB30F2A81}"/>
            </c:ext>
          </c:extLst>
        </c:ser>
        <c:ser>
          <c:idx val="2"/>
          <c:order val="2"/>
          <c:tx>
            <c:strRef>
              <c:f>'7.2 Energie-Input pro Monat'!$F$22</c:f>
              <c:strCache>
                <c:ptCount val="1"/>
                <c:pt idx="0">
                  <c:v>2019</c:v>
                </c:pt>
              </c:strCache>
            </c:strRef>
          </c:tx>
          <c:invertIfNegative val="0"/>
          <c:cat>
            <c:strRef>
              <c:f>'7.2 Energie-Input pro Monat'!$B$23:$B$34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Monat'!$F$23:$F$34</c:f>
              <c:numCache>
                <c:formatCode>#,##0</c:formatCode>
                <c:ptCount val="12"/>
              </c:numCache>
            </c:numRef>
          </c:val>
          <c:extLst xmlns:c16r2="http://schemas.microsoft.com/office/drawing/2015/06/chart">
            <c:ext xmlns:c16="http://schemas.microsoft.com/office/drawing/2014/chart" uri="{C3380CC4-5D6E-409C-BE32-E72D297353CC}">
              <c16:uniqueId val="{00000002-FD64-4E38-8763-FBDFB30F2A81}"/>
            </c:ext>
          </c:extLst>
        </c:ser>
        <c:ser>
          <c:idx val="3"/>
          <c:order val="3"/>
          <c:tx>
            <c:strRef>
              <c:f>'7.2 Energie-Input pro Monat'!$G$22</c:f>
              <c:strCache>
                <c:ptCount val="1"/>
                <c:pt idx="0">
                  <c:v>2020</c:v>
                </c:pt>
              </c:strCache>
            </c:strRef>
          </c:tx>
          <c:invertIfNegative val="0"/>
          <c:cat>
            <c:strRef>
              <c:f>'7.2 Energie-Input pro Monat'!$B$23:$B$34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Monat'!$G$23:$G$34</c:f>
              <c:numCache>
                <c:formatCode>#,##0</c:formatCode>
                <c:ptCount val="12"/>
              </c:numCache>
            </c:numRef>
          </c:val>
          <c:extLst xmlns:c16r2="http://schemas.microsoft.com/office/drawing/2015/06/chart">
            <c:ext xmlns:c16="http://schemas.microsoft.com/office/drawing/2014/chart" uri="{C3380CC4-5D6E-409C-BE32-E72D297353CC}">
              <c16:uniqueId val="{00000003-FD64-4E38-8763-FBDFB30F2A81}"/>
            </c:ext>
          </c:extLst>
        </c:ser>
        <c:ser>
          <c:idx val="4"/>
          <c:order val="4"/>
          <c:tx>
            <c:strRef>
              <c:f>'7.2 Energie-Input pro Monat'!$H$22</c:f>
              <c:strCache>
                <c:ptCount val="1"/>
                <c:pt idx="0">
                  <c:v>2021</c:v>
                </c:pt>
              </c:strCache>
            </c:strRef>
          </c:tx>
          <c:invertIfNegative val="0"/>
          <c:cat>
            <c:strRef>
              <c:f>'7.2 Energie-Input pro Monat'!$B$23:$B$34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Monat'!$H$23:$H$34</c:f>
              <c:numCache>
                <c:formatCode>#,##0</c:formatCode>
                <c:ptCount val="12"/>
              </c:numCache>
            </c:numRef>
          </c:val>
          <c:extLst xmlns:c16r2="http://schemas.microsoft.com/office/drawing/2015/06/chart">
            <c:ext xmlns:c16="http://schemas.microsoft.com/office/drawing/2014/chart" uri="{C3380CC4-5D6E-409C-BE32-E72D297353CC}">
              <c16:uniqueId val="{00000004-FD64-4E38-8763-FBDFB30F2A81}"/>
            </c:ext>
          </c:extLst>
        </c:ser>
        <c:ser>
          <c:idx val="5"/>
          <c:order val="5"/>
          <c:tx>
            <c:strRef>
              <c:f>'7.2 Energie-Input pro Monat'!$I$22</c:f>
              <c:strCache>
                <c:ptCount val="1"/>
                <c:pt idx="0">
                  <c:v>2022</c:v>
                </c:pt>
              </c:strCache>
            </c:strRef>
          </c:tx>
          <c:invertIfNegative val="0"/>
          <c:cat>
            <c:strRef>
              <c:f>'7.2 Energie-Input pro Monat'!$B$23:$B$34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'7.2 Energie-Input pro Monat'!$I$23:$I$34</c:f>
              <c:numCache>
                <c:formatCode>#,##0</c:formatCode>
                <c:ptCount val="12"/>
              </c:numCache>
            </c:numRef>
          </c:val>
          <c:extLst xmlns:c16r2="http://schemas.microsoft.com/office/drawing/2015/06/chart">
            <c:ext xmlns:c16="http://schemas.microsoft.com/office/drawing/2014/chart" uri="{C3380CC4-5D6E-409C-BE32-E72D297353CC}">
              <c16:uniqueId val="{00000000-C373-5E49-9BC8-801E5DA7AD88}"/>
            </c:ext>
          </c:extLst>
        </c:ser>
        <c:dLbls>
          <c:showLegendKey val="0"/>
          <c:showVal val="0"/>
          <c:showCatName val="0"/>
          <c:showSerName val="0"/>
          <c:showPercent val="0"/>
          <c:showBubbleSize val="0"/>
        </c:dLbls>
        <c:gapWidth val="150"/>
        <c:axId val="195426560"/>
        <c:axId val="216547328"/>
      </c:barChart>
      <c:catAx>
        <c:axId val="195426560"/>
        <c:scaling>
          <c:orientation val="minMax"/>
        </c:scaling>
        <c:delete val="0"/>
        <c:axPos val="b"/>
        <c:numFmt formatCode="General" sourceLinked="0"/>
        <c:majorTickMark val="out"/>
        <c:minorTickMark val="none"/>
        <c:tickLblPos val="nextTo"/>
        <c:crossAx val="216547328"/>
        <c:crosses val="autoZero"/>
        <c:auto val="1"/>
        <c:lblAlgn val="ctr"/>
        <c:lblOffset val="100"/>
        <c:noMultiLvlLbl val="0"/>
      </c:catAx>
      <c:valAx>
        <c:axId val="216547328"/>
        <c:scaling>
          <c:orientation val="minMax"/>
          <c:min val="0"/>
        </c:scaling>
        <c:delete val="0"/>
        <c:axPos val="l"/>
        <c:majorGridlines/>
        <c:numFmt formatCode="#,##0\ &quot;kWh&quot;" sourceLinked="0"/>
        <c:majorTickMark val="out"/>
        <c:minorTickMark val="none"/>
        <c:tickLblPos val="nextTo"/>
        <c:crossAx val="195426560"/>
        <c:crosses val="autoZero"/>
        <c:crossBetween val="between"/>
      </c:valAx>
    </c:plotArea>
    <c:legend>
      <c:legendPos val="r"/>
      <c:layout/>
      <c:overlay val="0"/>
    </c:legend>
    <c:plotVisOnly val="1"/>
    <c:dispBlanksAs val="gap"/>
    <c:showDLblsOverMax val="0"/>
  </c:chart>
  <c:txPr>
    <a:bodyPr/>
    <a:lstStyle/>
    <a:p>
      <a:pPr>
        <a:defRPr sz="900">
          <a:latin typeface="Verdana" panose="020B0604030504040204" pitchFamily="34" charset="0"/>
          <a:ea typeface="Verdana" panose="020B0604030504040204" pitchFamily="34" charset="0"/>
          <a:cs typeface="Verdana" panose="020B0604030504040204" pitchFamily="34" charset="0"/>
        </a:defRPr>
      </a:pPr>
      <a:endParaRPr lang="de-DE"/>
    </a:p>
  </c:txPr>
  <c:printSettings>
    <c:headerFooter/>
    <c:pageMargins b="0.78740157499999996" l="0.7" r="0.7" t="0.78740157499999996"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Univers" panose="020B0603020202030204" pitchFamily="34" charset="0"/>
              </a:defRPr>
            </a:pPr>
            <a:r>
              <a:rPr lang="en-US" sz="1200">
                <a:latin typeface="Univers" panose="020B0603020202030204" pitchFamily="34" charset="0"/>
              </a:rPr>
              <a:t>Kennzahlenentwicklung zum Gesamtenergieverbrauch</a:t>
            </a:r>
          </a:p>
        </c:rich>
      </c:tx>
      <c:layout/>
      <c:overlay val="0"/>
      <c:spPr>
        <a:noFill/>
        <a:ln w="25400">
          <a:noFill/>
        </a:ln>
      </c:spPr>
    </c:title>
    <c:autoTitleDeleted val="0"/>
    <c:plotArea>
      <c:layout/>
      <c:barChart>
        <c:barDir val="col"/>
        <c:grouping val="clustered"/>
        <c:varyColors val="0"/>
        <c:ser>
          <c:idx val="0"/>
          <c:order val="0"/>
          <c:tx>
            <c:strRef>
              <c:f>'8.a Kernindikatoren'!$B$58</c:f>
              <c:strCache>
                <c:ptCount val="1"/>
                <c:pt idx="0">
                  <c:v>Gesamtenergieverbrauch im Jahr / Mitarbeiter</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Kernindikatoren'!$D$58:$I$58</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66FD-8543-A87E-181FDD867A3A}"/>
            </c:ext>
          </c:extLst>
        </c:ser>
        <c:ser>
          <c:idx val="1"/>
          <c:order val="1"/>
          <c:tx>
            <c:strRef>
              <c:f>'8.a Kernindikatoren'!$B$59</c:f>
              <c:strCache>
                <c:ptCount val="1"/>
                <c:pt idx="0">
                  <c:v>Gesamtenergieverbrauch im Jahr / Produktionsmenge</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Kernindikatoren'!$D$59:$I$59</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1-66FD-8543-A87E-181FDD867A3A}"/>
            </c:ext>
          </c:extLst>
        </c:ser>
        <c:ser>
          <c:idx val="2"/>
          <c:order val="2"/>
          <c:tx>
            <c:strRef>
              <c:f>'8.a Kernindikatoren'!$B$60</c:f>
              <c:strCache>
                <c:ptCount val="1"/>
                <c:pt idx="0">
                  <c:v>Gesamtenergieverbrauch im Jahr / Bruttowertschöpfung </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Kernindikatoren'!$D$60:$I$60</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2-66FD-8543-A87E-181FDD867A3A}"/>
            </c:ext>
          </c:extLst>
        </c:ser>
        <c:dLbls>
          <c:showLegendKey val="0"/>
          <c:showVal val="0"/>
          <c:showCatName val="0"/>
          <c:showSerName val="0"/>
          <c:showPercent val="0"/>
          <c:showBubbleSize val="0"/>
        </c:dLbls>
        <c:gapWidth val="75"/>
        <c:overlap val="-25"/>
        <c:axId val="217060096"/>
        <c:axId val="217061632"/>
      </c:barChart>
      <c:catAx>
        <c:axId val="217060096"/>
        <c:scaling>
          <c:orientation val="minMax"/>
        </c:scaling>
        <c:delete val="0"/>
        <c:axPos val="b"/>
        <c:numFmt formatCode="General" sourceLinked="1"/>
        <c:majorTickMark val="none"/>
        <c:minorTickMark val="none"/>
        <c:tickLblPos val="nextTo"/>
        <c:crossAx val="217061632"/>
        <c:crosses val="autoZero"/>
        <c:auto val="1"/>
        <c:lblAlgn val="ctr"/>
        <c:lblOffset val="100"/>
        <c:noMultiLvlLbl val="0"/>
      </c:catAx>
      <c:valAx>
        <c:axId val="217061632"/>
        <c:scaling>
          <c:orientation val="minMax"/>
        </c:scaling>
        <c:delete val="0"/>
        <c:axPos val="l"/>
        <c:majorGridlines/>
        <c:numFmt formatCode="0.00" sourceLinked="1"/>
        <c:majorTickMark val="none"/>
        <c:minorTickMark val="none"/>
        <c:tickLblPos val="nextTo"/>
        <c:spPr>
          <a:ln w="9525">
            <a:noFill/>
          </a:ln>
        </c:spPr>
        <c:crossAx val="217060096"/>
        <c:crosses val="autoZero"/>
        <c:crossBetween val="between"/>
      </c:valAx>
    </c:plotArea>
    <c:legend>
      <c:legendPos val="b"/>
      <c:layout>
        <c:manualLayout>
          <c:xMode val="edge"/>
          <c:yMode val="edge"/>
          <c:x val="1.9230784594418064E-2"/>
          <c:y val="0.86803947961477024"/>
          <c:w val="0.95574051457319797"/>
          <c:h val="0.11249053329367793"/>
        </c:manualLayout>
      </c:layout>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US" sz="1200" b="1" i="0" kern="1200" baseline="0">
                <a:solidFill>
                  <a:srgbClr val="000000"/>
                </a:solidFill>
                <a:effectLst/>
                <a:latin typeface="Univers"/>
              </a:rPr>
              <a:t>Kennzahlenentwicklung zum Stromverbrauch</a:t>
            </a:r>
            <a:endParaRPr lang="de-DE" sz="1200">
              <a:effectLst/>
            </a:endParaRPr>
          </a:p>
        </c:rich>
      </c:tx>
      <c:layout/>
      <c:overlay val="0"/>
      <c:spPr>
        <a:noFill/>
        <a:ln w="25400">
          <a:noFill/>
        </a:ln>
      </c:spPr>
    </c:title>
    <c:autoTitleDeleted val="0"/>
    <c:plotArea>
      <c:layout/>
      <c:barChart>
        <c:barDir val="col"/>
        <c:grouping val="clustered"/>
        <c:varyColors val="0"/>
        <c:ser>
          <c:idx val="0"/>
          <c:order val="0"/>
          <c:tx>
            <c:strRef>
              <c:f>'8.a Kernindikatoren'!$B$75</c:f>
              <c:strCache>
                <c:ptCount val="1"/>
                <c:pt idx="0">
                  <c:v>Erdgasverbrauch / Mitarbeiter</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Kernindikatoren'!$D$75:$I$75</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8F73-D842-9D94-CF0FDAF359A5}"/>
            </c:ext>
          </c:extLst>
        </c:ser>
        <c:ser>
          <c:idx val="1"/>
          <c:order val="1"/>
          <c:tx>
            <c:strRef>
              <c:f>'8.a Kernindikatoren'!$B$76</c:f>
              <c:strCache>
                <c:ptCount val="1"/>
                <c:pt idx="0">
                  <c:v>Erdgasverbrauch / Produktionsmenge</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Kernindikatoren'!$D$76:$I$76</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1-8F73-D842-9D94-CF0FDAF359A5}"/>
            </c:ext>
          </c:extLst>
        </c:ser>
        <c:ser>
          <c:idx val="2"/>
          <c:order val="2"/>
          <c:tx>
            <c:strRef>
              <c:f>'8.a Kernindikatoren'!$B$77</c:f>
              <c:strCache>
                <c:ptCount val="1"/>
                <c:pt idx="0">
                  <c:v>Erdgasverbrauch / Bruttowertschöpfung</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Kernindikatoren'!$D$77:$I$77</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2-8F73-D842-9D94-CF0FDAF359A5}"/>
            </c:ext>
          </c:extLst>
        </c:ser>
        <c:dLbls>
          <c:showLegendKey val="0"/>
          <c:showVal val="0"/>
          <c:showCatName val="0"/>
          <c:showSerName val="0"/>
          <c:showPercent val="0"/>
          <c:showBubbleSize val="0"/>
        </c:dLbls>
        <c:gapWidth val="75"/>
        <c:overlap val="-25"/>
        <c:axId val="217085056"/>
        <c:axId val="217086592"/>
      </c:barChart>
      <c:catAx>
        <c:axId val="217085056"/>
        <c:scaling>
          <c:orientation val="minMax"/>
        </c:scaling>
        <c:delete val="0"/>
        <c:axPos val="b"/>
        <c:numFmt formatCode="General" sourceLinked="1"/>
        <c:majorTickMark val="none"/>
        <c:minorTickMark val="none"/>
        <c:tickLblPos val="nextTo"/>
        <c:crossAx val="217086592"/>
        <c:crosses val="autoZero"/>
        <c:auto val="1"/>
        <c:lblAlgn val="ctr"/>
        <c:lblOffset val="100"/>
        <c:noMultiLvlLbl val="0"/>
      </c:catAx>
      <c:valAx>
        <c:axId val="217086592"/>
        <c:scaling>
          <c:orientation val="minMax"/>
        </c:scaling>
        <c:delete val="0"/>
        <c:axPos val="l"/>
        <c:majorGridlines/>
        <c:numFmt formatCode="0.00" sourceLinked="1"/>
        <c:majorTickMark val="none"/>
        <c:minorTickMark val="none"/>
        <c:tickLblPos val="nextTo"/>
        <c:spPr>
          <a:ln w="9525">
            <a:noFill/>
          </a:ln>
        </c:spPr>
        <c:crossAx val="217085056"/>
        <c:crosses val="autoZero"/>
        <c:crossBetween val="between"/>
      </c:valAx>
    </c:plotArea>
    <c:legend>
      <c:legendPos val="b"/>
      <c:layout/>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1" i="0" kern="1200" baseline="0">
                <a:solidFill>
                  <a:srgbClr val="000000"/>
                </a:solidFill>
                <a:effectLst/>
                <a:latin typeface="Univers"/>
              </a:rPr>
              <a:t>Kennzahlenentwicklung zum Wärmeträgerverbrauch</a:t>
            </a:r>
            <a:endParaRPr lang="de-DE" sz="1200">
              <a:effectLst/>
            </a:endParaRPr>
          </a:p>
        </c:rich>
      </c:tx>
      <c:overlay val="0"/>
      <c:spPr>
        <a:noFill/>
        <a:ln w="25400">
          <a:noFill/>
        </a:ln>
      </c:spPr>
    </c:title>
    <c:autoTitleDeleted val="0"/>
    <c:plotArea>
      <c:layout/>
      <c:barChart>
        <c:barDir val="col"/>
        <c:grouping val="clustered"/>
        <c:varyColors val="0"/>
        <c:ser>
          <c:idx val="0"/>
          <c:order val="0"/>
          <c:tx>
            <c:strRef>
              <c:f>'8.a Kernindikatoren'!$B$87</c:f>
              <c:strCache>
                <c:ptCount val="1"/>
                <c:pt idx="0">
                  <c:v>Wärmeenergieträger / Mitarbeiter</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Kernindikatoren'!$D$87:$I$87</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88EB-1840-916A-6D571377DF5B}"/>
            </c:ext>
          </c:extLst>
        </c:ser>
        <c:ser>
          <c:idx val="1"/>
          <c:order val="1"/>
          <c:tx>
            <c:strRef>
              <c:f>'8.a Kernindikatoren'!$B$88</c:f>
              <c:strCache>
                <c:ptCount val="1"/>
                <c:pt idx="0">
                  <c:v>Wärmeenergieträger / Produktionsmenge</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Kernindikatoren'!$D$88:$I$88</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1-88EB-1840-916A-6D571377DF5B}"/>
            </c:ext>
          </c:extLst>
        </c:ser>
        <c:ser>
          <c:idx val="2"/>
          <c:order val="2"/>
          <c:tx>
            <c:strRef>
              <c:f>'8.a Kernindikatoren'!$B$89</c:f>
              <c:strCache>
                <c:ptCount val="1"/>
                <c:pt idx="0">
                  <c:v>Wärmeenergieträger / Bruttowertschöpfung </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Kernindikatoren'!$D$89:$I$89</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2-88EB-1840-916A-6D571377DF5B}"/>
            </c:ext>
          </c:extLst>
        </c:ser>
        <c:ser>
          <c:idx val="3"/>
          <c:order val="3"/>
          <c:tx>
            <c:strRef>
              <c:f>'8.a Kernindikatoren'!$B$90</c:f>
              <c:strCache>
                <c:ptCount val="1"/>
                <c:pt idx="0">
                  <c:v>Wärmeenergieträger / beheizte Fläche</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Kernindikatoren'!$D$90:$I$90</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3-88EB-1840-916A-6D571377DF5B}"/>
            </c:ext>
          </c:extLst>
        </c:ser>
        <c:dLbls>
          <c:showLegendKey val="0"/>
          <c:showVal val="0"/>
          <c:showCatName val="0"/>
          <c:showSerName val="0"/>
          <c:showPercent val="0"/>
          <c:showBubbleSize val="0"/>
        </c:dLbls>
        <c:gapWidth val="75"/>
        <c:overlap val="-25"/>
        <c:axId val="217475712"/>
        <c:axId val="217481600"/>
      </c:barChart>
      <c:catAx>
        <c:axId val="217475712"/>
        <c:scaling>
          <c:orientation val="minMax"/>
        </c:scaling>
        <c:delete val="0"/>
        <c:axPos val="b"/>
        <c:numFmt formatCode="General" sourceLinked="1"/>
        <c:majorTickMark val="none"/>
        <c:minorTickMark val="none"/>
        <c:tickLblPos val="nextTo"/>
        <c:crossAx val="217481600"/>
        <c:crosses val="autoZero"/>
        <c:auto val="1"/>
        <c:lblAlgn val="ctr"/>
        <c:lblOffset val="100"/>
        <c:noMultiLvlLbl val="0"/>
      </c:catAx>
      <c:valAx>
        <c:axId val="217481600"/>
        <c:scaling>
          <c:orientation val="minMax"/>
        </c:scaling>
        <c:delete val="0"/>
        <c:axPos val="l"/>
        <c:majorGridlines/>
        <c:numFmt formatCode="0.00" sourceLinked="1"/>
        <c:majorTickMark val="none"/>
        <c:minorTickMark val="none"/>
        <c:tickLblPos val="nextTo"/>
        <c:spPr>
          <a:ln w="9525">
            <a:noFill/>
          </a:ln>
        </c:spPr>
        <c:crossAx val="217475712"/>
        <c:crosses val="autoZero"/>
        <c:crossBetween val="between"/>
      </c:valAx>
    </c:plotArea>
    <c:legend>
      <c:legendPos val="b"/>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de-DE"/>
              <a:t>Strom (ohne Leistungsspitze &amp; Blindstrom): Verbrauch und Kosten</a:t>
            </a:r>
          </a:p>
        </c:rich>
      </c:tx>
      <c:layout>
        <c:manualLayout>
          <c:xMode val="edge"/>
          <c:yMode val="edge"/>
          <c:x val="0.23393503038147651"/>
          <c:y val="4.9586737051127108E-2"/>
        </c:manualLayout>
      </c:layout>
      <c:overlay val="0"/>
      <c:spPr>
        <a:noFill/>
        <a:ln w="25400">
          <a:noFill/>
        </a:ln>
      </c:spPr>
    </c:title>
    <c:autoTitleDeleted val="0"/>
    <c:plotArea>
      <c:layout>
        <c:manualLayout>
          <c:layoutTarget val="inner"/>
          <c:xMode val="edge"/>
          <c:yMode val="edge"/>
          <c:x val="0.10789286942944615"/>
          <c:y val="0.14007782101167315"/>
          <c:w val="0.69152812285316168"/>
          <c:h val="0.69455252918287858"/>
        </c:manualLayout>
      </c:layout>
      <c:barChart>
        <c:barDir val="col"/>
        <c:grouping val="clustered"/>
        <c:varyColors val="0"/>
        <c:ser>
          <c:idx val="1"/>
          <c:order val="0"/>
          <c:tx>
            <c:v>Stromverbrauch</c:v>
          </c:tx>
          <c:spPr>
            <a:solidFill>
              <a:srgbClr val="FFCC00"/>
            </a:solidFill>
            <a:ln w="12700">
              <a:solidFill>
                <a:srgbClr val="000000"/>
              </a:solidFill>
              <a:prstDash val="solid"/>
            </a:ln>
          </c:spPr>
          <c:invertIfNegative val="0"/>
          <c:cat>
            <c:numRef>
              <c:f>'2.a Energieinput und Emissionen'!$K$8:$P$8</c:f>
              <c:numCache>
                <c:formatCode>0</c:formatCode>
                <c:ptCount val="6"/>
                <c:pt idx="0">
                  <c:v>2017</c:v>
                </c:pt>
                <c:pt idx="1">
                  <c:v>2018</c:v>
                </c:pt>
                <c:pt idx="2">
                  <c:v>2019</c:v>
                </c:pt>
                <c:pt idx="3">
                  <c:v>2020</c:v>
                </c:pt>
                <c:pt idx="4">
                  <c:v>2021</c:v>
                </c:pt>
                <c:pt idx="5">
                  <c:v>2022</c:v>
                </c:pt>
              </c:numCache>
            </c:numRef>
          </c:cat>
          <c:val>
            <c:numRef>
              <c:f>'2.a Energieinput und Emissionen'!$E$9:$J$9</c:f>
              <c:numCache>
                <c:formatCode>#,##0</c:formatCode>
                <c:ptCount val="6"/>
              </c:numCache>
            </c:numRef>
          </c:val>
          <c:extLst xmlns:c16r2="http://schemas.microsoft.com/office/drawing/2015/06/chart">
            <c:ext xmlns:c16="http://schemas.microsoft.com/office/drawing/2014/chart" uri="{C3380CC4-5D6E-409C-BE32-E72D297353CC}">
              <c16:uniqueId val="{00000000-43C5-B34B-9B2F-CC91044AE21D}"/>
            </c:ext>
          </c:extLst>
        </c:ser>
        <c:dLbls>
          <c:showLegendKey val="0"/>
          <c:showVal val="0"/>
          <c:showCatName val="0"/>
          <c:showSerName val="0"/>
          <c:showPercent val="0"/>
          <c:showBubbleSize val="0"/>
        </c:dLbls>
        <c:gapWidth val="150"/>
        <c:axId val="159042560"/>
        <c:axId val="159045120"/>
      </c:barChart>
      <c:lineChart>
        <c:grouping val="standard"/>
        <c:varyColors val="0"/>
        <c:ser>
          <c:idx val="0"/>
          <c:order val="1"/>
          <c:tx>
            <c:v>Kosten (Euro)</c:v>
          </c:tx>
          <c:spPr>
            <a:ln w="28575">
              <a:noFill/>
            </a:ln>
          </c:spPr>
          <c:marker>
            <c:symbol val="circle"/>
            <c:size val="10"/>
            <c:spPr>
              <a:solidFill>
                <a:srgbClr val="000080"/>
              </a:solidFill>
              <a:ln>
                <a:solidFill>
                  <a:srgbClr val="000080"/>
                </a:solidFill>
                <a:prstDash val="solid"/>
              </a:ln>
            </c:spPr>
          </c:marker>
          <c:cat>
            <c:numRef>
              <c:f>'2.a Energieinput und Emissionen'!$E$8:$J$8</c:f>
              <c:numCache>
                <c:formatCode>0</c:formatCode>
                <c:ptCount val="6"/>
                <c:pt idx="0">
                  <c:v>2017</c:v>
                </c:pt>
                <c:pt idx="1">
                  <c:v>2018</c:v>
                </c:pt>
                <c:pt idx="2">
                  <c:v>2019</c:v>
                </c:pt>
                <c:pt idx="3">
                  <c:v>2020</c:v>
                </c:pt>
                <c:pt idx="4">
                  <c:v>2021</c:v>
                </c:pt>
                <c:pt idx="5">
                  <c:v>2022</c:v>
                </c:pt>
              </c:numCache>
            </c:numRef>
          </c:cat>
          <c:val>
            <c:numRef>
              <c:f>'2.a Energieinput und Emissionen'!$K$9:$P$9</c:f>
              <c:numCache>
                <c:formatCode>#,##0</c:formatCode>
                <c:ptCount val="6"/>
              </c:numCache>
            </c:numRef>
          </c:val>
          <c:smooth val="0"/>
          <c:extLst xmlns:c16r2="http://schemas.microsoft.com/office/drawing/2015/06/chart">
            <c:ext xmlns:c16="http://schemas.microsoft.com/office/drawing/2014/chart" uri="{C3380CC4-5D6E-409C-BE32-E72D297353CC}">
              <c16:uniqueId val="{00000001-43C5-B34B-9B2F-CC91044AE21D}"/>
            </c:ext>
          </c:extLst>
        </c:ser>
        <c:dLbls>
          <c:showLegendKey val="0"/>
          <c:showVal val="0"/>
          <c:showCatName val="0"/>
          <c:showSerName val="0"/>
          <c:showPercent val="0"/>
          <c:showBubbleSize val="0"/>
        </c:dLbls>
        <c:marker val="1"/>
        <c:smooth val="0"/>
        <c:axId val="159047040"/>
        <c:axId val="159052928"/>
      </c:lineChart>
      <c:catAx>
        <c:axId val="159042560"/>
        <c:scaling>
          <c:orientation val="minMax"/>
        </c:scaling>
        <c:delete val="0"/>
        <c:axPos val="b"/>
        <c:title>
          <c:tx>
            <c:rich>
              <a:bodyPr/>
              <a:lstStyle/>
              <a:p>
                <a:pPr>
                  <a:defRPr sz="1800" b="1" i="0" u="none" strike="noStrike" baseline="0">
                    <a:solidFill>
                      <a:srgbClr val="000000"/>
                    </a:solidFill>
                    <a:latin typeface="Arial"/>
                    <a:ea typeface="Arial"/>
                    <a:cs typeface="Arial"/>
                  </a:defRPr>
                </a:pPr>
                <a:r>
                  <a:rPr lang="de-DE"/>
                  <a:t>Jahr</a:t>
                </a:r>
              </a:p>
            </c:rich>
          </c:tx>
          <c:layout>
            <c:manualLayout>
              <c:xMode val="edge"/>
              <c:yMode val="edge"/>
              <c:x val="0.42743687004877834"/>
              <c:y val="0.90541862042525556"/>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de-DE"/>
          </a:p>
        </c:txPr>
        <c:crossAx val="159045120"/>
        <c:crosses val="autoZero"/>
        <c:auto val="0"/>
        <c:lblAlgn val="ctr"/>
        <c:lblOffset val="100"/>
        <c:tickMarkSkip val="1"/>
        <c:noMultiLvlLbl val="0"/>
      </c:catAx>
      <c:valAx>
        <c:axId val="159045120"/>
        <c:scaling>
          <c:orientation val="minMax"/>
        </c:scaling>
        <c:delete val="0"/>
        <c:axPos val="l"/>
        <c:majorGridlines>
          <c:spPr>
            <a:ln w="3175">
              <a:solidFill>
                <a:srgbClr val="000000"/>
              </a:solidFill>
              <a:prstDash val="solid"/>
            </a:ln>
          </c:spPr>
        </c:majorGridlines>
        <c:title>
          <c:tx>
            <c:rich>
              <a:bodyPr/>
              <a:lstStyle/>
              <a:p>
                <a:pPr>
                  <a:defRPr sz="1800" b="1" i="0" u="none" strike="noStrike" baseline="0">
                    <a:solidFill>
                      <a:srgbClr val="000000"/>
                    </a:solidFill>
                    <a:latin typeface="Arial"/>
                    <a:ea typeface="Arial"/>
                    <a:cs typeface="Arial"/>
                  </a:defRPr>
                </a:pPr>
                <a:r>
                  <a:rPr lang="de-DE"/>
                  <a:t>Verbrauch in kWh</a:t>
                </a:r>
              </a:p>
            </c:rich>
          </c:tx>
          <c:layout>
            <c:manualLayout>
              <c:xMode val="edge"/>
              <c:yMode val="edge"/>
              <c:x val="3.6100025168086872E-3"/>
              <c:y val="0.39210317811397188"/>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de-DE"/>
          </a:p>
        </c:txPr>
        <c:crossAx val="159042560"/>
        <c:crosses val="autoZero"/>
        <c:crossBetween val="between"/>
      </c:valAx>
      <c:catAx>
        <c:axId val="159047040"/>
        <c:scaling>
          <c:orientation val="minMax"/>
        </c:scaling>
        <c:delete val="1"/>
        <c:axPos val="b"/>
        <c:numFmt formatCode="0" sourceLinked="1"/>
        <c:majorTickMark val="out"/>
        <c:minorTickMark val="none"/>
        <c:tickLblPos val="none"/>
        <c:crossAx val="159052928"/>
        <c:crosses val="autoZero"/>
        <c:auto val="0"/>
        <c:lblAlgn val="ctr"/>
        <c:lblOffset val="100"/>
        <c:noMultiLvlLbl val="0"/>
      </c:catAx>
      <c:valAx>
        <c:axId val="159052928"/>
        <c:scaling>
          <c:orientation val="minMax"/>
        </c:scaling>
        <c:delete val="0"/>
        <c:axPos val="r"/>
        <c:title>
          <c:tx>
            <c:rich>
              <a:bodyPr rot="5400000" vert="horz"/>
              <a:lstStyle/>
              <a:p>
                <a:pPr algn="ctr">
                  <a:defRPr sz="1400" b="1" i="0" u="none" strike="noStrike" baseline="0">
                    <a:solidFill>
                      <a:srgbClr val="000000"/>
                    </a:solidFill>
                    <a:latin typeface="Arial"/>
                    <a:ea typeface="Arial"/>
                    <a:cs typeface="Arial"/>
                  </a:defRPr>
                </a:pPr>
                <a:r>
                  <a:rPr lang="de-DE"/>
                  <a:t>Kosten in Euro</a:t>
                </a:r>
              </a:p>
            </c:rich>
          </c:tx>
          <c:layout>
            <c:manualLayout>
              <c:xMode val="edge"/>
              <c:yMode val="edge"/>
              <c:x val="0.90877359508143651"/>
              <c:y val="0.42077993059856278"/>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de-DE"/>
          </a:p>
        </c:txPr>
        <c:crossAx val="159047040"/>
        <c:crosses val="max"/>
        <c:crossBetween val="between"/>
      </c:valAx>
      <c:dTable>
        <c:showHorzBorder val="1"/>
        <c:showVertBorder val="1"/>
        <c:showOutline val="1"/>
        <c:showKeys val="1"/>
        <c:spPr>
          <a:ln w="3175">
            <a:solidFill>
              <a:srgbClr val="000000"/>
            </a:solidFill>
            <a:prstDash val="solid"/>
          </a:ln>
        </c:spPr>
        <c:txPr>
          <a:bodyPr/>
          <a:lstStyle/>
          <a:p>
            <a:pPr rtl="0">
              <a:defRPr sz="1200" b="0" i="0" u="none" strike="noStrike" baseline="0">
                <a:solidFill>
                  <a:srgbClr val="000000"/>
                </a:solidFill>
                <a:latin typeface="Arial"/>
                <a:ea typeface="Arial"/>
                <a:cs typeface="Arial"/>
              </a:defRPr>
            </a:pPr>
            <a:endParaRPr lang="de-DE"/>
          </a:p>
        </c:txPr>
      </c:dTable>
      <c:spPr>
        <a:noFill/>
        <a:ln w="12700">
          <a:solidFill>
            <a:srgbClr val="000000"/>
          </a:solidFill>
          <a:prstDash val="solid"/>
        </a:ln>
      </c:spPr>
    </c:plotArea>
    <c:legend>
      <c:legendPos val="r"/>
      <c:layout>
        <c:manualLayout>
          <c:xMode val="edge"/>
          <c:yMode val="edge"/>
          <c:x val="0.87052475461115342"/>
          <c:y val="0.13521405329951733"/>
          <c:w val="0.11770473040185059"/>
          <c:h val="4.7665418227215983E-2"/>
        </c:manualLayout>
      </c:layout>
      <c:overlay val="0"/>
      <c:spPr>
        <a:solidFill>
          <a:srgbClr val="FFFFFF"/>
        </a:solidFill>
        <a:ln w="3175">
          <a:solidFill>
            <a:srgbClr val="000000"/>
          </a:solidFill>
          <a:prstDash val="solid"/>
        </a:ln>
      </c:spPr>
      <c:txPr>
        <a:bodyPr/>
        <a:lstStyle/>
        <a:p>
          <a:pPr>
            <a:defRPr sz="99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paperSize="9" orientation="landscape" horizontalDpi="300" verticalDpi="300"/>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1" i="0" kern="1200" baseline="0">
                <a:solidFill>
                  <a:srgbClr val="000000"/>
                </a:solidFill>
                <a:effectLst/>
                <a:latin typeface="Univers"/>
              </a:rPr>
              <a:t>Kennzahlenentwicklung zum Kraftstoffverbrauch</a:t>
            </a:r>
            <a:endParaRPr lang="de-DE" sz="1200">
              <a:effectLst/>
            </a:endParaRPr>
          </a:p>
        </c:rich>
      </c:tx>
      <c:overlay val="0"/>
      <c:spPr>
        <a:noFill/>
        <a:ln w="25400">
          <a:noFill/>
        </a:ln>
      </c:spPr>
    </c:title>
    <c:autoTitleDeleted val="0"/>
    <c:plotArea>
      <c:layout/>
      <c:barChart>
        <c:barDir val="col"/>
        <c:grouping val="clustered"/>
        <c:varyColors val="0"/>
        <c:ser>
          <c:idx val="0"/>
          <c:order val="0"/>
          <c:tx>
            <c:strRef>
              <c:f>'8.a Kernindikatoren'!$B$94</c:f>
              <c:strCache>
                <c:ptCount val="1"/>
                <c:pt idx="0">
                  <c:v>Kraftstoffverbrauch/ Mitarbeiter</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Kernindikatoren'!$D$94:$I$94</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AB9B-5C4E-8E07-EC35886668B5}"/>
            </c:ext>
          </c:extLst>
        </c:ser>
        <c:ser>
          <c:idx val="1"/>
          <c:order val="1"/>
          <c:tx>
            <c:strRef>
              <c:f>'8.a Kernindikatoren'!$B$95</c:f>
              <c:strCache>
                <c:ptCount val="1"/>
                <c:pt idx="0">
                  <c:v>Kraftstoffverbrauch/ Produktionsmenge</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Kernindikatoren'!$D$95:$I$95</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1-AB9B-5C4E-8E07-EC35886668B5}"/>
            </c:ext>
          </c:extLst>
        </c:ser>
        <c:ser>
          <c:idx val="2"/>
          <c:order val="2"/>
          <c:tx>
            <c:strRef>
              <c:f>'8.a Kernindikatoren'!$B$96</c:f>
              <c:strCache>
                <c:ptCount val="1"/>
                <c:pt idx="0">
                  <c:v>Kraftstoffverbrauch/ Bruttowertschöpfung</c:v>
                </c:pt>
              </c:strCache>
            </c:strRef>
          </c:tx>
          <c:invertIfNegative val="0"/>
          <c:cat>
            <c:numRef>
              <c:f>'8.a Kernindikatoren'!$D$57:$I$57</c:f>
              <c:numCache>
                <c:formatCode>General</c:formatCode>
                <c:ptCount val="6"/>
                <c:pt idx="0">
                  <c:v>2017</c:v>
                </c:pt>
                <c:pt idx="1">
                  <c:v>2018</c:v>
                </c:pt>
                <c:pt idx="2">
                  <c:v>2019</c:v>
                </c:pt>
                <c:pt idx="3">
                  <c:v>2020</c:v>
                </c:pt>
                <c:pt idx="4">
                  <c:v>2021</c:v>
                </c:pt>
                <c:pt idx="5">
                  <c:v>2022</c:v>
                </c:pt>
              </c:numCache>
            </c:numRef>
          </c:cat>
          <c:val>
            <c:numRef>
              <c:f>'8.a Kernindikatoren'!$D$96:$I$96</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2-AB9B-5C4E-8E07-EC35886668B5}"/>
            </c:ext>
          </c:extLst>
        </c:ser>
        <c:dLbls>
          <c:showLegendKey val="0"/>
          <c:showVal val="0"/>
          <c:showCatName val="0"/>
          <c:showSerName val="0"/>
          <c:showPercent val="0"/>
          <c:showBubbleSize val="0"/>
        </c:dLbls>
        <c:gapWidth val="75"/>
        <c:overlap val="-25"/>
        <c:axId val="217189376"/>
        <c:axId val="217199360"/>
      </c:barChart>
      <c:catAx>
        <c:axId val="217189376"/>
        <c:scaling>
          <c:orientation val="minMax"/>
        </c:scaling>
        <c:delete val="0"/>
        <c:axPos val="b"/>
        <c:numFmt formatCode="General" sourceLinked="1"/>
        <c:majorTickMark val="none"/>
        <c:minorTickMark val="none"/>
        <c:tickLblPos val="nextTo"/>
        <c:crossAx val="217199360"/>
        <c:crosses val="autoZero"/>
        <c:auto val="1"/>
        <c:lblAlgn val="ctr"/>
        <c:lblOffset val="100"/>
        <c:noMultiLvlLbl val="0"/>
      </c:catAx>
      <c:valAx>
        <c:axId val="217199360"/>
        <c:scaling>
          <c:orientation val="minMax"/>
        </c:scaling>
        <c:delete val="0"/>
        <c:axPos val="l"/>
        <c:majorGridlines/>
        <c:numFmt formatCode="0.00" sourceLinked="1"/>
        <c:majorTickMark val="none"/>
        <c:minorTickMark val="none"/>
        <c:tickLblPos val="nextTo"/>
        <c:spPr>
          <a:ln w="9525">
            <a:noFill/>
          </a:ln>
        </c:spPr>
        <c:crossAx val="217189376"/>
        <c:crosses val="autoZero"/>
        <c:crossBetween val="between"/>
      </c:valAx>
    </c:plotArea>
    <c:legend>
      <c:legendPos val="b"/>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1" i="0" kern="1200" baseline="0">
                <a:solidFill>
                  <a:srgbClr val="000000"/>
                </a:solidFill>
                <a:effectLst/>
                <a:latin typeface="Univers"/>
              </a:rPr>
              <a:t>Kennzahlenentwicklung zum Rohstoffverbrauch</a:t>
            </a:r>
          </a:p>
        </c:rich>
      </c:tx>
      <c:overlay val="0"/>
      <c:spPr>
        <a:noFill/>
        <a:ln w="25400">
          <a:noFill/>
        </a:ln>
      </c:spPr>
    </c:title>
    <c:autoTitleDeleted val="0"/>
    <c:plotArea>
      <c:layout>
        <c:manualLayout>
          <c:layoutTarget val="inner"/>
          <c:xMode val="edge"/>
          <c:yMode val="edge"/>
          <c:x val="7.6111673963863702E-2"/>
          <c:y val="0.1167043335266256"/>
          <c:w val="0.89888215056689014"/>
          <c:h val="0.71969483629525299"/>
        </c:manualLayout>
      </c:layout>
      <c:barChart>
        <c:barDir val="col"/>
        <c:grouping val="clustered"/>
        <c:varyColors val="0"/>
        <c:ser>
          <c:idx val="0"/>
          <c:order val="0"/>
          <c:tx>
            <c:strRef>
              <c:f>'8.a Kernindikatoren'!$B$113</c:f>
              <c:strCache>
                <c:ptCount val="1"/>
                <c:pt idx="0">
                  <c:v>Rohstoffverbrauch/ Produktionsmenge</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Kernindikatoren'!$D$113:$I$113</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9F16-E64A-B656-91F974658619}"/>
            </c:ext>
          </c:extLst>
        </c:ser>
        <c:ser>
          <c:idx val="2"/>
          <c:order val="1"/>
          <c:tx>
            <c:strRef>
              <c:f>'8.a Kernindikatoren'!$B$114</c:f>
              <c:strCache>
                <c:ptCount val="1"/>
                <c:pt idx="0">
                  <c:v>Rohstoffverbrauch/ Mitarbeiter</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Kernindikatoren'!$D$114:$I$114</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1-9F16-E64A-B656-91F974658619}"/>
            </c:ext>
          </c:extLst>
        </c:ser>
        <c:ser>
          <c:idx val="1"/>
          <c:order val="2"/>
          <c:tx>
            <c:strRef>
              <c:f>'8.a Kernindikatoren'!$B$115</c:f>
              <c:strCache>
                <c:ptCount val="1"/>
                <c:pt idx="0">
                  <c:v>Rohstoffverbrauch/ Bruttowertschöpfung</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Kernindikatoren'!$D$115:$I$115</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2-9F16-E64A-B656-91F974658619}"/>
            </c:ext>
          </c:extLst>
        </c:ser>
        <c:dLbls>
          <c:showLegendKey val="0"/>
          <c:showVal val="0"/>
          <c:showCatName val="0"/>
          <c:showSerName val="0"/>
          <c:showPercent val="0"/>
          <c:showBubbleSize val="0"/>
        </c:dLbls>
        <c:gapWidth val="75"/>
        <c:overlap val="-25"/>
        <c:axId val="217231360"/>
        <c:axId val="217232896"/>
      </c:barChart>
      <c:catAx>
        <c:axId val="217231360"/>
        <c:scaling>
          <c:orientation val="minMax"/>
        </c:scaling>
        <c:delete val="0"/>
        <c:axPos val="b"/>
        <c:numFmt formatCode="0" sourceLinked="1"/>
        <c:majorTickMark val="none"/>
        <c:minorTickMark val="none"/>
        <c:tickLblPos val="nextTo"/>
        <c:crossAx val="217232896"/>
        <c:crosses val="autoZero"/>
        <c:auto val="1"/>
        <c:lblAlgn val="ctr"/>
        <c:lblOffset val="100"/>
        <c:noMultiLvlLbl val="0"/>
      </c:catAx>
      <c:valAx>
        <c:axId val="217232896"/>
        <c:scaling>
          <c:orientation val="minMax"/>
        </c:scaling>
        <c:delete val="0"/>
        <c:axPos val="l"/>
        <c:majorGridlines/>
        <c:numFmt formatCode="0.00" sourceLinked="1"/>
        <c:majorTickMark val="none"/>
        <c:minorTickMark val="none"/>
        <c:tickLblPos val="nextTo"/>
        <c:spPr>
          <a:ln w="9525">
            <a:noFill/>
          </a:ln>
        </c:spPr>
        <c:crossAx val="217231360"/>
        <c:crosses val="autoZero"/>
        <c:crossBetween val="between"/>
      </c:valAx>
    </c:plotArea>
    <c:legend>
      <c:legendPos val="r"/>
      <c:layout>
        <c:manualLayout>
          <c:xMode val="edge"/>
          <c:yMode val="edge"/>
          <c:x val="7.7279752704791354E-3"/>
          <c:y val="0.90028740509093708"/>
          <c:w val="0.9969088098918083"/>
          <c:h val="9.1168344819335431E-2"/>
        </c:manualLayout>
      </c:layout>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1" i="0" kern="1200" baseline="0">
                <a:solidFill>
                  <a:srgbClr val="000000"/>
                </a:solidFill>
                <a:effectLst/>
                <a:latin typeface="Univers"/>
              </a:rPr>
              <a:t>Kennzahlenentwicklung zum Abfallaufkommen</a:t>
            </a:r>
          </a:p>
        </c:rich>
      </c:tx>
      <c:overlay val="0"/>
      <c:spPr>
        <a:noFill/>
        <a:ln w="25400">
          <a:noFill/>
        </a:ln>
      </c:spPr>
    </c:title>
    <c:autoTitleDeleted val="0"/>
    <c:plotArea>
      <c:layout>
        <c:manualLayout>
          <c:layoutTarget val="inner"/>
          <c:xMode val="edge"/>
          <c:yMode val="edge"/>
          <c:x val="7.59387713551955E-2"/>
          <c:y val="0.14502360227680419"/>
          <c:w val="0.89911185961202567"/>
          <c:h val="0.59717098339291963"/>
        </c:manualLayout>
      </c:layout>
      <c:barChart>
        <c:barDir val="col"/>
        <c:grouping val="clustered"/>
        <c:varyColors val="0"/>
        <c:ser>
          <c:idx val="0"/>
          <c:order val="0"/>
          <c:tx>
            <c:strRef>
              <c:f>'8.a Kernindikatoren'!$B$122</c:f>
              <c:strCache>
                <c:ptCount val="1"/>
                <c:pt idx="0">
                  <c:v>Abfallaufkommen ges / Produktionsmenge</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Kernindikatoren'!$D$122:$I$122</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366D-8F47-889C-96F0D2D69421}"/>
            </c:ext>
          </c:extLst>
        </c:ser>
        <c:ser>
          <c:idx val="3"/>
          <c:order val="1"/>
          <c:tx>
            <c:strRef>
              <c:f>'8.a Kernindikatoren'!$B$130</c:f>
              <c:strCache>
                <c:ptCount val="1"/>
                <c:pt idx="0">
                  <c:v>gefährliche Abfälle / Produktionsmenge</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Kernindikatoren'!$D$130:$I$130</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1-366D-8F47-889C-96F0D2D69421}"/>
            </c:ext>
          </c:extLst>
        </c:ser>
        <c:ser>
          <c:idx val="1"/>
          <c:order val="2"/>
          <c:tx>
            <c:strRef>
              <c:f>'8.a Kernindikatoren'!$B$123</c:f>
              <c:strCache>
                <c:ptCount val="1"/>
                <c:pt idx="0">
                  <c:v>Abfallaufkommen ges / 
Mitarbeiter</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Kernindikatoren'!$D$123:$I$123</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2-366D-8F47-889C-96F0D2D69421}"/>
            </c:ext>
          </c:extLst>
        </c:ser>
        <c:ser>
          <c:idx val="4"/>
          <c:order val="3"/>
          <c:tx>
            <c:strRef>
              <c:f>'8.a Kernindikatoren'!$B$131</c:f>
              <c:strCache>
                <c:ptCount val="1"/>
                <c:pt idx="0">
                  <c:v>gefährliche Abfälle / Mitarbeiter</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Kernindikatoren'!$D$131:$I$131</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3-366D-8F47-889C-96F0D2D69421}"/>
            </c:ext>
          </c:extLst>
        </c:ser>
        <c:ser>
          <c:idx val="2"/>
          <c:order val="4"/>
          <c:tx>
            <c:strRef>
              <c:f>'8.a Kernindikatoren'!$B$124</c:f>
              <c:strCache>
                <c:ptCount val="1"/>
                <c:pt idx="0">
                  <c:v>Abfallaufkommen ges / Bruttowertschöpfung</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Kernindikatoren'!$D$124:$I$124</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4-366D-8F47-889C-96F0D2D69421}"/>
            </c:ext>
          </c:extLst>
        </c:ser>
        <c:ser>
          <c:idx val="5"/>
          <c:order val="5"/>
          <c:tx>
            <c:strRef>
              <c:f>'8.a Kernindikatoren'!$B$132</c:f>
              <c:strCache>
                <c:ptCount val="1"/>
                <c:pt idx="0">
                  <c:v>gefährliche Abfälle / Bruttowertschöpfung</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Kernindikatoren'!$D$132:$I$132</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5-366D-8F47-889C-96F0D2D69421}"/>
            </c:ext>
          </c:extLst>
        </c:ser>
        <c:dLbls>
          <c:showLegendKey val="0"/>
          <c:showVal val="0"/>
          <c:showCatName val="0"/>
          <c:showSerName val="0"/>
          <c:showPercent val="0"/>
          <c:showBubbleSize val="0"/>
        </c:dLbls>
        <c:gapWidth val="75"/>
        <c:overlap val="-25"/>
        <c:axId val="217272320"/>
        <c:axId val="217273856"/>
      </c:barChart>
      <c:catAx>
        <c:axId val="217272320"/>
        <c:scaling>
          <c:orientation val="minMax"/>
        </c:scaling>
        <c:delete val="0"/>
        <c:axPos val="b"/>
        <c:numFmt formatCode="0" sourceLinked="1"/>
        <c:majorTickMark val="none"/>
        <c:minorTickMark val="none"/>
        <c:tickLblPos val="nextTo"/>
        <c:crossAx val="217273856"/>
        <c:crosses val="autoZero"/>
        <c:auto val="1"/>
        <c:lblAlgn val="ctr"/>
        <c:lblOffset val="100"/>
        <c:noMultiLvlLbl val="0"/>
      </c:catAx>
      <c:valAx>
        <c:axId val="217273856"/>
        <c:scaling>
          <c:orientation val="minMax"/>
        </c:scaling>
        <c:delete val="0"/>
        <c:axPos val="l"/>
        <c:majorGridlines/>
        <c:numFmt formatCode="0.00" sourceLinked="1"/>
        <c:majorTickMark val="none"/>
        <c:minorTickMark val="none"/>
        <c:tickLblPos val="nextTo"/>
        <c:spPr>
          <a:ln w="9525">
            <a:noFill/>
          </a:ln>
        </c:spPr>
        <c:crossAx val="217272320"/>
        <c:crosses val="autoZero"/>
        <c:crossBetween val="between"/>
      </c:valAx>
    </c:plotArea>
    <c:legend>
      <c:legendPos val="b"/>
      <c:layout>
        <c:manualLayout>
          <c:xMode val="edge"/>
          <c:yMode val="edge"/>
          <c:x val="0"/>
          <c:y val="0.83198354111985962"/>
          <c:w val="1"/>
          <c:h val="0.16112314085739293"/>
        </c:manualLayout>
      </c:layout>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1" i="0" kern="1200" baseline="0">
                <a:solidFill>
                  <a:srgbClr val="000000"/>
                </a:solidFill>
                <a:effectLst/>
                <a:latin typeface="Univers"/>
              </a:rPr>
              <a:t>Kennzahlenentwicklung zum Wasserverbrauch</a:t>
            </a:r>
            <a:endParaRPr lang="de-DE" sz="1200">
              <a:effectLst/>
            </a:endParaRPr>
          </a:p>
        </c:rich>
      </c:tx>
      <c:overlay val="0"/>
      <c:spPr>
        <a:noFill/>
        <a:ln w="25400">
          <a:noFill/>
        </a:ln>
      </c:spPr>
    </c:title>
    <c:autoTitleDeleted val="0"/>
    <c:plotArea>
      <c:layout>
        <c:manualLayout>
          <c:layoutTarget val="inner"/>
          <c:xMode val="edge"/>
          <c:yMode val="edge"/>
          <c:x val="7.5754679315518297E-2"/>
          <c:y val="0.14305311839630122"/>
          <c:w val="0.90234790198445225"/>
          <c:h val="0.65136918568295543"/>
        </c:manualLayout>
      </c:layout>
      <c:barChart>
        <c:barDir val="col"/>
        <c:grouping val="clustered"/>
        <c:varyColors val="0"/>
        <c:ser>
          <c:idx val="0"/>
          <c:order val="0"/>
          <c:tx>
            <c:strRef>
              <c:f>'8.a Kernindikatoren'!$B$143</c:f>
              <c:strCache>
                <c:ptCount val="1"/>
                <c:pt idx="0">
                  <c:v>Wasserverbrauch / Produktionsmenge</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Kernindikatoren'!$D$143:$I$143</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B7A5-D748-B1FF-7A9A71384190}"/>
            </c:ext>
          </c:extLst>
        </c:ser>
        <c:ser>
          <c:idx val="1"/>
          <c:order val="1"/>
          <c:tx>
            <c:strRef>
              <c:f>'8.a Kernindikatoren'!$B$144</c:f>
              <c:strCache>
                <c:ptCount val="1"/>
                <c:pt idx="0">
                  <c:v>Wasserverbrauch / Mitarbeiter</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Kernindikatoren'!$D$144:$I$144</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1-B7A5-D748-B1FF-7A9A71384190}"/>
            </c:ext>
          </c:extLst>
        </c:ser>
        <c:ser>
          <c:idx val="2"/>
          <c:order val="2"/>
          <c:tx>
            <c:strRef>
              <c:f>'8.a Kernindikatoren'!$B$145</c:f>
              <c:strCache>
                <c:ptCount val="1"/>
                <c:pt idx="0">
                  <c:v>Wasserverbrauch / Bruttowertschöpfung</c:v>
                </c:pt>
              </c:strCache>
            </c:strRef>
          </c:tx>
          <c:invertIfNegative val="0"/>
          <c:cat>
            <c:numRef>
              <c:f>'8.a Kernindikatoren'!$D$112:$I$112</c:f>
              <c:numCache>
                <c:formatCode>0</c:formatCode>
                <c:ptCount val="6"/>
                <c:pt idx="0">
                  <c:v>2017</c:v>
                </c:pt>
                <c:pt idx="1">
                  <c:v>2018</c:v>
                </c:pt>
                <c:pt idx="2">
                  <c:v>2019</c:v>
                </c:pt>
                <c:pt idx="3">
                  <c:v>2020</c:v>
                </c:pt>
                <c:pt idx="4">
                  <c:v>2021</c:v>
                </c:pt>
                <c:pt idx="5">
                  <c:v>2022</c:v>
                </c:pt>
              </c:numCache>
            </c:numRef>
          </c:cat>
          <c:val>
            <c:numRef>
              <c:f>'8.a Kernindikatoren'!$D$145:$I$145</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2-B7A5-D748-B1FF-7A9A71384190}"/>
            </c:ext>
          </c:extLst>
        </c:ser>
        <c:dLbls>
          <c:showLegendKey val="0"/>
          <c:showVal val="0"/>
          <c:showCatName val="0"/>
          <c:showSerName val="0"/>
          <c:showPercent val="0"/>
          <c:showBubbleSize val="0"/>
        </c:dLbls>
        <c:gapWidth val="75"/>
        <c:overlap val="-25"/>
        <c:axId val="217395584"/>
        <c:axId val="217397120"/>
      </c:barChart>
      <c:catAx>
        <c:axId val="217395584"/>
        <c:scaling>
          <c:orientation val="minMax"/>
        </c:scaling>
        <c:delete val="0"/>
        <c:axPos val="b"/>
        <c:numFmt formatCode="0" sourceLinked="1"/>
        <c:majorTickMark val="none"/>
        <c:minorTickMark val="none"/>
        <c:tickLblPos val="nextTo"/>
        <c:crossAx val="217397120"/>
        <c:crosses val="autoZero"/>
        <c:auto val="1"/>
        <c:lblAlgn val="ctr"/>
        <c:lblOffset val="100"/>
        <c:noMultiLvlLbl val="0"/>
      </c:catAx>
      <c:valAx>
        <c:axId val="217397120"/>
        <c:scaling>
          <c:orientation val="minMax"/>
        </c:scaling>
        <c:delete val="0"/>
        <c:axPos val="l"/>
        <c:majorGridlines/>
        <c:numFmt formatCode="0.00" sourceLinked="1"/>
        <c:majorTickMark val="none"/>
        <c:minorTickMark val="none"/>
        <c:tickLblPos val="nextTo"/>
        <c:spPr>
          <a:ln w="9525">
            <a:noFill/>
          </a:ln>
        </c:spPr>
        <c:crossAx val="217395584"/>
        <c:crosses val="autoZero"/>
        <c:crossBetween val="between"/>
      </c:valAx>
    </c:plotArea>
    <c:legend>
      <c:legendPos val="r"/>
      <c:layout>
        <c:manualLayout>
          <c:xMode val="edge"/>
          <c:yMode val="edge"/>
          <c:x val="0"/>
          <c:y val="0.87181540948919922"/>
          <c:w val="0.95367651421473099"/>
          <c:h val="0.12543319750834822"/>
        </c:manualLayout>
      </c:layout>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b="1" i="0" kern="1200" baseline="0">
                <a:solidFill>
                  <a:srgbClr val="000000"/>
                </a:solidFill>
                <a:effectLst/>
                <a:latin typeface="Univers"/>
              </a:rPr>
              <a:t>Kennzahlenentwicklung zu den CO2- Äquivalenten und anderen Emissionen </a:t>
            </a:r>
            <a:endParaRPr lang="de-DE" sz="1200">
              <a:effectLst/>
            </a:endParaRPr>
          </a:p>
        </c:rich>
      </c:tx>
      <c:layout>
        <c:manualLayout>
          <c:xMode val="edge"/>
          <c:yMode val="edge"/>
          <c:x val="0.18729551476605882"/>
          <c:y val="3.188173368139198E-2"/>
        </c:manualLayout>
      </c:layout>
      <c:overlay val="0"/>
      <c:spPr>
        <a:noFill/>
        <a:ln w="25400">
          <a:noFill/>
        </a:ln>
      </c:spPr>
    </c:title>
    <c:autoTitleDeleted val="0"/>
    <c:plotArea>
      <c:layout>
        <c:manualLayout>
          <c:layoutTarget val="inner"/>
          <c:xMode val="edge"/>
          <c:yMode val="edge"/>
          <c:x val="5.5312786826635589E-2"/>
          <c:y val="0.1272516177954553"/>
          <c:w val="0.92326619602989635"/>
          <c:h val="0.54047809178471284"/>
        </c:manualLayout>
      </c:layout>
      <c:barChart>
        <c:barDir val="col"/>
        <c:grouping val="clustered"/>
        <c:varyColors val="0"/>
        <c:ser>
          <c:idx val="0"/>
          <c:order val="0"/>
          <c:tx>
            <c:strRef>
              <c:f>'8.a Kernindikatoren'!$B$152</c:f>
              <c:strCache>
                <c:ptCount val="1"/>
                <c:pt idx="0">
                  <c:v>CO2-äquivalente Emissionen / Produktionsmenge </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Kernindikatoren'!$D$152:$I$152</c:f>
              <c:numCache>
                <c:formatCode>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1454-554F-BF89-777379A0D9A1}"/>
            </c:ext>
          </c:extLst>
        </c:ser>
        <c:ser>
          <c:idx val="1"/>
          <c:order val="1"/>
          <c:tx>
            <c:strRef>
              <c:f>'8.a Kernindikatoren'!$B$153</c:f>
              <c:strCache>
                <c:ptCount val="1"/>
                <c:pt idx="0">
                  <c:v>CO2-äquivalente Emissionen / Mitarbeiter</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Kernindikatoren'!$D$153:$I$153</c:f>
              <c:numCache>
                <c:formatCode>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1-1454-554F-BF89-777379A0D9A1}"/>
            </c:ext>
          </c:extLst>
        </c:ser>
        <c:ser>
          <c:idx val="2"/>
          <c:order val="2"/>
          <c:tx>
            <c:strRef>
              <c:f>'8.a Kernindikatoren'!$B$154</c:f>
              <c:strCache>
                <c:ptCount val="1"/>
                <c:pt idx="0">
                  <c:v>CO2-äquivalente Emissionen / Bruttowertschöpfung</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Kernindikatoren'!$D$154:$I$154</c:f>
              <c:numCache>
                <c:formatCode>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2-1454-554F-BF89-777379A0D9A1}"/>
            </c:ext>
          </c:extLst>
        </c:ser>
        <c:ser>
          <c:idx val="3"/>
          <c:order val="3"/>
          <c:tx>
            <c:strRef>
              <c:f>'8.a Kernindikatoren'!$B$158</c:f>
              <c:strCache>
                <c:ptCount val="1"/>
                <c:pt idx="0">
                  <c:v>NOₓ / Produktionsmenge</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Kernindikatoren'!$D$158:$I$158</c:f>
              <c:numCache>
                <c:formatCode>0</c:formatCode>
                <c:ptCount val="6"/>
                <c:pt idx="0">
                  <c:v>0</c:v>
                </c:pt>
                <c:pt idx="1">
                  <c:v>0</c:v>
                </c:pt>
                <c:pt idx="2">
                  <c:v>0</c:v>
                </c:pt>
                <c:pt idx="3">
                  <c:v>0</c:v>
                </c:pt>
                <c:pt idx="4">
                  <c:v>0</c:v>
                </c:pt>
                <c:pt idx="5">
                  <c:v>0</c:v>
                </c:pt>
              </c:numCache>
            </c:numRef>
          </c:val>
        </c:ser>
        <c:ser>
          <c:idx val="4"/>
          <c:order val="4"/>
          <c:tx>
            <c:strRef>
              <c:f>'8.a Kernindikatoren'!$B$159</c:f>
              <c:strCache>
                <c:ptCount val="1"/>
                <c:pt idx="0">
                  <c:v>NOₓ  / Mitarbeiter</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Kernindikatoren'!$D$159:$I$159</c:f>
              <c:numCache>
                <c:formatCode>0</c:formatCode>
                <c:ptCount val="6"/>
                <c:pt idx="0">
                  <c:v>0</c:v>
                </c:pt>
                <c:pt idx="1">
                  <c:v>0</c:v>
                </c:pt>
                <c:pt idx="2">
                  <c:v>0</c:v>
                </c:pt>
                <c:pt idx="3">
                  <c:v>0</c:v>
                </c:pt>
                <c:pt idx="4">
                  <c:v>0</c:v>
                </c:pt>
                <c:pt idx="5">
                  <c:v>0</c:v>
                </c:pt>
              </c:numCache>
            </c:numRef>
          </c:val>
        </c:ser>
        <c:ser>
          <c:idx val="5"/>
          <c:order val="5"/>
          <c:tx>
            <c:strRef>
              <c:f>'8.a Kernindikatoren'!$B$160</c:f>
              <c:strCache>
                <c:ptCount val="1"/>
                <c:pt idx="0">
                  <c:v>NOₓ / Bruttowertschöpfung</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Kernindikatoren'!$D$160:$I$160</c:f>
              <c:numCache>
                <c:formatCode>0</c:formatCode>
                <c:ptCount val="6"/>
                <c:pt idx="0">
                  <c:v>0</c:v>
                </c:pt>
                <c:pt idx="1">
                  <c:v>0</c:v>
                </c:pt>
                <c:pt idx="2">
                  <c:v>0</c:v>
                </c:pt>
                <c:pt idx="3">
                  <c:v>0</c:v>
                </c:pt>
                <c:pt idx="4">
                  <c:v>0</c:v>
                </c:pt>
                <c:pt idx="5">
                  <c:v>0</c:v>
                </c:pt>
              </c:numCache>
            </c:numRef>
          </c:val>
        </c:ser>
        <c:ser>
          <c:idx val="6"/>
          <c:order val="6"/>
          <c:tx>
            <c:strRef>
              <c:f>'8.a Kernindikatoren'!$B$164</c:f>
              <c:strCache>
                <c:ptCount val="1"/>
                <c:pt idx="0">
                  <c:v>SO₂ / Produktionsmenge</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Kernindikatoren'!$D$164:$I$164</c:f>
              <c:numCache>
                <c:formatCode>0</c:formatCode>
                <c:ptCount val="6"/>
                <c:pt idx="0">
                  <c:v>0</c:v>
                </c:pt>
                <c:pt idx="1">
                  <c:v>0</c:v>
                </c:pt>
                <c:pt idx="2">
                  <c:v>0</c:v>
                </c:pt>
                <c:pt idx="3">
                  <c:v>0</c:v>
                </c:pt>
                <c:pt idx="4">
                  <c:v>0</c:v>
                </c:pt>
                <c:pt idx="5">
                  <c:v>0</c:v>
                </c:pt>
              </c:numCache>
            </c:numRef>
          </c:val>
        </c:ser>
        <c:ser>
          <c:idx val="7"/>
          <c:order val="7"/>
          <c:tx>
            <c:strRef>
              <c:f>'8.a Kernindikatoren'!$B$165</c:f>
              <c:strCache>
                <c:ptCount val="1"/>
                <c:pt idx="0">
                  <c:v>SO₂ / Mitarbeiter</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Kernindikatoren'!$D$165:$I$165</c:f>
              <c:numCache>
                <c:formatCode>0</c:formatCode>
                <c:ptCount val="6"/>
                <c:pt idx="0">
                  <c:v>0</c:v>
                </c:pt>
                <c:pt idx="1">
                  <c:v>0</c:v>
                </c:pt>
                <c:pt idx="2">
                  <c:v>0</c:v>
                </c:pt>
                <c:pt idx="3">
                  <c:v>0</c:v>
                </c:pt>
                <c:pt idx="4">
                  <c:v>0</c:v>
                </c:pt>
                <c:pt idx="5">
                  <c:v>0</c:v>
                </c:pt>
              </c:numCache>
            </c:numRef>
          </c:val>
        </c:ser>
        <c:ser>
          <c:idx val="8"/>
          <c:order val="8"/>
          <c:tx>
            <c:strRef>
              <c:f>'8.a Kernindikatoren'!$B$166</c:f>
              <c:strCache>
                <c:ptCount val="1"/>
                <c:pt idx="0">
                  <c:v>SO₂ / Bruttowertschöpfung</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Kernindikatoren'!$D$166:$I$166</c:f>
              <c:numCache>
                <c:formatCode>0</c:formatCode>
                <c:ptCount val="6"/>
                <c:pt idx="0">
                  <c:v>0</c:v>
                </c:pt>
                <c:pt idx="1">
                  <c:v>0</c:v>
                </c:pt>
                <c:pt idx="2">
                  <c:v>0</c:v>
                </c:pt>
                <c:pt idx="3">
                  <c:v>0</c:v>
                </c:pt>
                <c:pt idx="4">
                  <c:v>0</c:v>
                </c:pt>
                <c:pt idx="5">
                  <c:v>0</c:v>
                </c:pt>
              </c:numCache>
            </c:numRef>
          </c:val>
        </c:ser>
        <c:ser>
          <c:idx val="9"/>
          <c:order val="9"/>
          <c:tx>
            <c:strRef>
              <c:f>'8.a Kernindikatoren'!$B$170</c:f>
              <c:strCache>
                <c:ptCount val="1"/>
                <c:pt idx="0">
                  <c:v>PM / Produktionsmenge</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Kernindikatoren'!$D$170:$I$170</c:f>
              <c:numCache>
                <c:formatCode>0</c:formatCode>
                <c:ptCount val="6"/>
                <c:pt idx="0">
                  <c:v>0</c:v>
                </c:pt>
                <c:pt idx="1">
                  <c:v>0</c:v>
                </c:pt>
                <c:pt idx="2">
                  <c:v>0</c:v>
                </c:pt>
                <c:pt idx="3">
                  <c:v>0</c:v>
                </c:pt>
                <c:pt idx="4">
                  <c:v>0</c:v>
                </c:pt>
                <c:pt idx="5">
                  <c:v>0</c:v>
                </c:pt>
              </c:numCache>
            </c:numRef>
          </c:val>
        </c:ser>
        <c:ser>
          <c:idx val="10"/>
          <c:order val="10"/>
          <c:tx>
            <c:strRef>
              <c:f>'8.a Kernindikatoren'!$B$171</c:f>
              <c:strCache>
                <c:ptCount val="1"/>
                <c:pt idx="0">
                  <c:v>PM / Mitarbeiter</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Kernindikatoren'!$D$171:$I$171</c:f>
              <c:numCache>
                <c:formatCode>0</c:formatCode>
                <c:ptCount val="6"/>
                <c:pt idx="0">
                  <c:v>0</c:v>
                </c:pt>
                <c:pt idx="1">
                  <c:v>0</c:v>
                </c:pt>
                <c:pt idx="2">
                  <c:v>0</c:v>
                </c:pt>
                <c:pt idx="3">
                  <c:v>0</c:v>
                </c:pt>
                <c:pt idx="4">
                  <c:v>0</c:v>
                </c:pt>
                <c:pt idx="5">
                  <c:v>0</c:v>
                </c:pt>
              </c:numCache>
            </c:numRef>
          </c:val>
        </c:ser>
        <c:ser>
          <c:idx val="11"/>
          <c:order val="11"/>
          <c:tx>
            <c:strRef>
              <c:f>'8.a Kernindikatoren'!$B$172</c:f>
              <c:strCache>
                <c:ptCount val="1"/>
                <c:pt idx="0">
                  <c:v>PM / Bruttowertschöpfung</c:v>
                </c:pt>
              </c:strCache>
            </c:strRef>
          </c:tx>
          <c:invertIfNegative val="0"/>
          <c:cat>
            <c:numRef>
              <c:f>'8.a Kernindikatoren'!$D$151:$I$151</c:f>
              <c:numCache>
                <c:formatCode>0</c:formatCode>
                <c:ptCount val="6"/>
                <c:pt idx="0">
                  <c:v>2017</c:v>
                </c:pt>
                <c:pt idx="1">
                  <c:v>2018</c:v>
                </c:pt>
                <c:pt idx="2">
                  <c:v>2019</c:v>
                </c:pt>
                <c:pt idx="3">
                  <c:v>2020</c:v>
                </c:pt>
                <c:pt idx="4">
                  <c:v>2021</c:v>
                </c:pt>
                <c:pt idx="5">
                  <c:v>2022</c:v>
                </c:pt>
              </c:numCache>
            </c:numRef>
          </c:cat>
          <c:val>
            <c:numRef>
              <c:f>'8.a Kernindikatoren'!$D$172:$I$172</c:f>
              <c:numCache>
                <c:formatCode>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75"/>
        <c:overlap val="-25"/>
        <c:axId val="217530368"/>
        <c:axId val="217531904"/>
      </c:barChart>
      <c:catAx>
        <c:axId val="217530368"/>
        <c:scaling>
          <c:orientation val="minMax"/>
        </c:scaling>
        <c:delete val="0"/>
        <c:axPos val="b"/>
        <c:numFmt formatCode="0" sourceLinked="1"/>
        <c:majorTickMark val="none"/>
        <c:minorTickMark val="none"/>
        <c:tickLblPos val="nextTo"/>
        <c:crossAx val="217531904"/>
        <c:crosses val="autoZero"/>
        <c:auto val="1"/>
        <c:lblAlgn val="ctr"/>
        <c:lblOffset val="100"/>
        <c:noMultiLvlLbl val="0"/>
      </c:catAx>
      <c:valAx>
        <c:axId val="217531904"/>
        <c:scaling>
          <c:orientation val="minMax"/>
        </c:scaling>
        <c:delete val="0"/>
        <c:axPos val="l"/>
        <c:majorGridlines/>
        <c:numFmt formatCode="0" sourceLinked="1"/>
        <c:majorTickMark val="none"/>
        <c:minorTickMark val="none"/>
        <c:tickLblPos val="nextTo"/>
        <c:spPr>
          <a:ln w="9525">
            <a:noFill/>
          </a:ln>
        </c:spPr>
        <c:crossAx val="217530368"/>
        <c:crosses val="autoZero"/>
        <c:crossBetween val="between"/>
      </c:valAx>
    </c:plotArea>
    <c:legend>
      <c:legendPos val="b"/>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de-DE" sz="1200" b="1" i="0" u="none" strike="noStrike" kern="1200" baseline="0">
                <a:solidFill>
                  <a:srgbClr val="000000"/>
                </a:solidFill>
                <a:effectLst/>
                <a:latin typeface="Univers"/>
                <a:ea typeface="+mn-ea"/>
                <a:cs typeface="+mn-cs"/>
              </a:defRPr>
            </a:pPr>
            <a:r>
              <a:rPr lang="en-US" sz="1200" b="1" i="0" u="none" strike="noStrike" kern="1200" baseline="0">
                <a:solidFill>
                  <a:srgbClr val="000000"/>
                </a:solidFill>
                <a:effectLst/>
                <a:latin typeface="Univers"/>
                <a:ea typeface="+mn-ea"/>
                <a:cs typeface="+mn-cs"/>
              </a:rPr>
              <a:t>Kennzahlenentwicklung zur Biodiversität</a:t>
            </a:r>
            <a:endParaRPr lang="de-DE" sz="1200" b="1" i="0" u="none" strike="noStrike" kern="1200" baseline="0">
              <a:solidFill>
                <a:srgbClr val="000000"/>
              </a:solidFill>
              <a:effectLst/>
              <a:latin typeface="Univers"/>
              <a:ea typeface="+mn-ea"/>
              <a:cs typeface="+mn-cs"/>
            </a:endParaRPr>
          </a:p>
        </c:rich>
      </c:tx>
      <c:overlay val="0"/>
    </c:title>
    <c:autoTitleDeleted val="0"/>
    <c:plotArea>
      <c:layout/>
      <c:barChart>
        <c:barDir val="col"/>
        <c:grouping val="clustered"/>
        <c:varyColors val="0"/>
        <c:ser>
          <c:idx val="0"/>
          <c:order val="0"/>
          <c:tx>
            <c:strRef>
              <c:f>'8.a Kernindikatoren'!$B$177</c:f>
              <c:strCache>
                <c:ptCount val="1"/>
                <c:pt idx="0">
                  <c:v>Gesamter Flächenverbrauch / Produktionsmenge</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Kernindikatoren'!$D$177:$I$177</c:f>
              <c:numCache>
                <c:formatCode>0</c:formatCode>
                <c:ptCount val="6"/>
                <c:pt idx="0">
                  <c:v>0</c:v>
                </c:pt>
                <c:pt idx="1">
                  <c:v>0</c:v>
                </c:pt>
                <c:pt idx="2">
                  <c:v>0</c:v>
                </c:pt>
                <c:pt idx="3">
                  <c:v>0</c:v>
                </c:pt>
                <c:pt idx="4">
                  <c:v>0</c:v>
                </c:pt>
                <c:pt idx="5">
                  <c:v>0</c:v>
                </c:pt>
              </c:numCache>
            </c:numRef>
          </c:val>
        </c:ser>
        <c:ser>
          <c:idx val="1"/>
          <c:order val="1"/>
          <c:tx>
            <c:strRef>
              <c:f>'8.a Kernindikatoren'!$B$178</c:f>
              <c:strCache>
                <c:ptCount val="1"/>
                <c:pt idx="0">
                  <c:v>Gesamter Flächenverbrauch / Mitarbeiter</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Kernindikatoren'!$D$178:$I$178</c:f>
              <c:numCache>
                <c:formatCode>0</c:formatCode>
                <c:ptCount val="6"/>
                <c:pt idx="0">
                  <c:v>0</c:v>
                </c:pt>
                <c:pt idx="1">
                  <c:v>0</c:v>
                </c:pt>
                <c:pt idx="2">
                  <c:v>0</c:v>
                </c:pt>
                <c:pt idx="3">
                  <c:v>0</c:v>
                </c:pt>
                <c:pt idx="4">
                  <c:v>0</c:v>
                </c:pt>
                <c:pt idx="5">
                  <c:v>0</c:v>
                </c:pt>
              </c:numCache>
            </c:numRef>
          </c:val>
        </c:ser>
        <c:ser>
          <c:idx val="2"/>
          <c:order val="2"/>
          <c:tx>
            <c:strRef>
              <c:f>'8.a Kernindikatoren'!$B$179</c:f>
              <c:strCache>
                <c:ptCount val="1"/>
                <c:pt idx="0">
                  <c:v>Gesamter Flächenverbrauch / Bruttowertschöpfung</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Kernindikatoren'!$D$179:$I$179</c:f>
              <c:numCache>
                <c:formatCode>0</c:formatCode>
                <c:ptCount val="6"/>
                <c:pt idx="0">
                  <c:v>0</c:v>
                </c:pt>
                <c:pt idx="1">
                  <c:v>0</c:v>
                </c:pt>
                <c:pt idx="2">
                  <c:v>0</c:v>
                </c:pt>
                <c:pt idx="3">
                  <c:v>0</c:v>
                </c:pt>
                <c:pt idx="4">
                  <c:v>0</c:v>
                </c:pt>
                <c:pt idx="5">
                  <c:v>0</c:v>
                </c:pt>
              </c:numCache>
            </c:numRef>
          </c:val>
        </c:ser>
        <c:ser>
          <c:idx val="3"/>
          <c:order val="3"/>
          <c:tx>
            <c:strRef>
              <c:f>'8.a Kernindikatoren'!$B$182</c:f>
              <c:strCache>
                <c:ptCount val="1"/>
                <c:pt idx="0">
                  <c:v>Versiegelte Fläche / Produktionsmenge</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Kernindikatoren'!$D$182:$I$182</c:f>
              <c:numCache>
                <c:formatCode>0</c:formatCode>
                <c:ptCount val="6"/>
                <c:pt idx="0">
                  <c:v>0</c:v>
                </c:pt>
                <c:pt idx="1">
                  <c:v>0</c:v>
                </c:pt>
                <c:pt idx="2">
                  <c:v>0</c:v>
                </c:pt>
                <c:pt idx="3">
                  <c:v>0</c:v>
                </c:pt>
                <c:pt idx="4">
                  <c:v>0</c:v>
                </c:pt>
                <c:pt idx="5">
                  <c:v>0</c:v>
                </c:pt>
              </c:numCache>
            </c:numRef>
          </c:val>
        </c:ser>
        <c:ser>
          <c:idx val="4"/>
          <c:order val="4"/>
          <c:tx>
            <c:strRef>
              <c:f>'8.a Kernindikatoren'!$B$183</c:f>
              <c:strCache>
                <c:ptCount val="1"/>
                <c:pt idx="0">
                  <c:v>Versiegelte Fläche / Mitarbeiter</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Kernindikatoren'!$D$183:$I$183</c:f>
              <c:numCache>
                <c:formatCode>0</c:formatCode>
                <c:ptCount val="6"/>
                <c:pt idx="0">
                  <c:v>0</c:v>
                </c:pt>
                <c:pt idx="1">
                  <c:v>0</c:v>
                </c:pt>
                <c:pt idx="2">
                  <c:v>0</c:v>
                </c:pt>
                <c:pt idx="3">
                  <c:v>0</c:v>
                </c:pt>
                <c:pt idx="4">
                  <c:v>0</c:v>
                </c:pt>
                <c:pt idx="5">
                  <c:v>0</c:v>
                </c:pt>
              </c:numCache>
            </c:numRef>
          </c:val>
        </c:ser>
        <c:ser>
          <c:idx val="5"/>
          <c:order val="5"/>
          <c:tx>
            <c:strRef>
              <c:f>'8.a Kernindikatoren'!$B$184</c:f>
              <c:strCache>
                <c:ptCount val="1"/>
                <c:pt idx="0">
                  <c:v>Versiegelte Fläche / Bruttowertschöpfung</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Kernindikatoren'!$D$184:$I$184</c:f>
              <c:numCache>
                <c:formatCode>0</c:formatCode>
                <c:ptCount val="6"/>
                <c:pt idx="0">
                  <c:v>0</c:v>
                </c:pt>
                <c:pt idx="1">
                  <c:v>0</c:v>
                </c:pt>
                <c:pt idx="2">
                  <c:v>0</c:v>
                </c:pt>
                <c:pt idx="3">
                  <c:v>0</c:v>
                </c:pt>
                <c:pt idx="4">
                  <c:v>0</c:v>
                </c:pt>
                <c:pt idx="5">
                  <c:v>0</c:v>
                </c:pt>
              </c:numCache>
            </c:numRef>
          </c:val>
        </c:ser>
        <c:ser>
          <c:idx val="6"/>
          <c:order val="6"/>
          <c:tx>
            <c:strRef>
              <c:f>'8.a Kernindikatoren'!$B$187</c:f>
              <c:strCache>
                <c:ptCount val="1"/>
                <c:pt idx="0">
                  <c:v>Naturnahe Fläche am Standort / Produktionsmenge</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Kernindikatoren'!$D$187:$I$187</c:f>
              <c:numCache>
                <c:formatCode>0</c:formatCode>
                <c:ptCount val="6"/>
                <c:pt idx="0">
                  <c:v>0</c:v>
                </c:pt>
                <c:pt idx="1">
                  <c:v>0</c:v>
                </c:pt>
                <c:pt idx="2">
                  <c:v>0</c:v>
                </c:pt>
                <c:pt idx="3">
                  <c:v>0</c:v>
                </c:pt>
                <c:pt idx="4">
                  <c:v>0</c:v>
                </c:pt>
                <c:pt idx="5">
                  <c:v>0</c:v>
                </c:pt>
              </c:numCache>
            </c:numRef>
          </c:val>
        </c:ser>
        <c:ser>
          <c:idx val="7"/>
          <c:order val="7"/>
          <c:tx>
            <c:strRef>
              <c:f>'8.a Kernindikatoren'!$B$188</c:f>
              <c:strCache>
                <c:ptCount val="1"/>
                <c:pt idx="0">
                  <c:v>Naturnahe Fläche am Standort / Mitarbeiter</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Kernindikatoren'!$D$188:$I$188</c:f>
              <c:numCache>
                <c:formatCode>0</c:formatCode>
                <c:ptCount val="6"/>
                <c:pt idx="0">
                  <c:v>0</c:v>
                </c:pt>
                <c:pt idx="1">
                  <c:v>0</c:v>
                </c:pt>
                <c:pt idx="2">
                  <c:v>0</c:v>
                </c:pt>
                <c:pt idx="3">
                  <c:v>0</c:v>
                </c:pt>
                <c:pt idx="4">
                  <c:v>0</c:v>
                </c:pt>
                <c:pt idx="5">
                  <c:v>0</c:v>
                </c:pt>
              </c:numCache>
            </c:numRef>
          </c:val>
        </c:ser>
        <c:ser>
          <c:idx val="8"/>
          <c:order val="8"/>
          <c:tx>
            <c:strRef>
              <c:f>'8.a Kernindikatoren'!$B$189</c:f>
              <c:strCache>
                <c:ptCount val="1"/>
                <c:pt idx="0">
                  <c:v>Naturnahe Fläche am Standort / Bruttowertschöpfung</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Kernindikatoren'!$D$189:$I$189</c:f>
              <c:numCache>
                <c:formatCode>0</c:formatCode>
                <c:ptCount val="6"/>
                <c:pt idx="0">
                  <c:v>0</c:v>
                </c:pt>
                <c:pt idx="1">
                  <c:v>0</c:v>
                </c:pt>
                <c:pt idx="2">
                  <c:v>0</c:v>
                </c:pt>
                <c:pt idx="3">
                  <c:v>0</c:v>
                </c:pt>
                <c:pt idx="4">
                  <c:v>0</c:v>
                </c:pt>
                <c:pt idx="5">
                  <c:v>0</c:v>
                </c:pt>
              </c:numCache>
            </c:numRef>
          </c:val>
        </c:ser>
        <c:ser>
          <c:idx val="9"/>
          <c:order val="9"/>
          <c:tx>
            <c:strRef>
              <c:f>'8.a Kernindikatoren'!$B$192</c:f>
              <c:strCache>
                <c:ptCount val="1"/>
                <c:pt idx="0">
                  <c:v>Naturnahe Fläche abseits des Standorts / Produktionsmenge</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Kernindikatoren'!$D$192:$I$192</c:f>
              <c:numCache>
                <c:formatCode>0</c:formatCode>
                <c:ptCount val="6"/>
                <c:pt idx="0">
                  <c:v>0</c:v>
                </c:pt>
                <c:pt idx="1">
                  <c:v>0</c:v>
                </c:pt>
                <c:pt idx="2">
                  <c:v>0</c:v>
                </c:pt>
                <c:pt idx="3">
                  <c:v>0</c:v>
                </c:pt>
                <c:pt idx="4">
                  <c:v>0</c:v>
                </c:pt>
                <c:pt idx="5">
                  <c:v>0</c:v>
                </c:pt>
              </c:numCache>
            </c:numRef>
          </c:val>
        </c:ser>
        <c:ser>
          <c:idx val="10"/>
          <c:order val="10"/>
          <c:tx>
            <c:strRef>
              <c:f>'8.a Kernindikatoren'!$B$193</c:f>
              <c:strCache>
                <c:ptCount val="1"/>
                <c:pt idx="0">
                  <c:v>Naturnahe Fläche abseits des Standorts / Mitarbeiter</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Kernindikatoren'!$D$193:$I$193</c:f>
              <c:numCache>
                <c:formatCode>0</c:formatCode>
                <c:ptCount val="6"/>
                <c:pt idx="0">
                  <c:v>0</c:v>
                </c:pt>
                <c:pt idx="1">
                  <c:v>0</c:v>
                </c:pt>
                <c:pt idx="2">
                  <c:v>0</c:v>
                </c:pt>
                <c:pt idx="3">
                  <c:v>0</c:v>
                </c:pt>
                <c:pt idx="4">
                  <c:v>0</c:v>
                </c:pt>
                <c:pt idx="5">
                  <c:v>0</c:v>
                </c:pt>
              </c:numCache>
            </c:numRef>
          </c:val>
        </c:ser>
        <c:ser>
          <c:idx val="11"/>
          <c:order val="11"/>
          <c:tx>
            <c:strRef>
              <c:f>'8.a Kernindikatoren'!$B$194</c:f>
              <c:strCache>
                <c:ptCount val="1"/>
                <c:pt idx="0">
                  <c:v>Naturnahe Fläche abseits des Standorts / Bruttowertschöpfung</c:v>
                </c:pt>
              </c:strCache>
            </c:strRef>
          </c:tx>
          <c:invertIfNegative val="0"/>
          <c:cat>
            <c:numRef>
              <c:f>'8.a Kernindikatoren'!$D$176:$I$176</c:f>
              <c:numCache>
                <c:formatCode>0</c:formatCode>
                <c:ptCount val="6"/>
                <c:pt idx="0">
                  <c:v>2017</c:v>
                </c:pt>
                <c:pt idx="1">
                  <c:v>2018</c:v>
                </c:pt>
                <c:pt idx="2">
                  <c:v>2019</c:v>
                </c:pt>
                <c:pt idx="3">
                  <c:v>2020</c:v>
                </c:pt>
                <c:pt idx="4">
                  <c:v>2021</c:v>
                </c:pt>
                <c:pt idx="5">
                  <c:v>2022</c:v>
                </c:pt>
              </c:numCache>
            </c:numRef>
          </c:cat>
          <c:val>
            <c:numRef>
              <c:f>'8.a Kernindikatoren'!$D$194:$I$194</c:f>
              <c:numCache>
                <c:formatCode>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217581824"/>
        <c:axId val="217591808"/>
      </c:barChart>
      <c:catAx>
        <c:axId val="217581824"/>
        <c:scaling>
          <c:orientation val="minMax"/>
        </c:scaling>
        <c:delete val="0"/>
        <c:axPos val="b"/>
        <c:numFmt formatCode="0" sourceLinked="1"/>
        <c:majorTickMark val="out"/>
        <c:minorTickMark val="none"/>
        <c:tickLblPos val="nextTo"/>
        <c:crossAx val="217591808"/>
        <c:crosses val="autoZero"/>
        <c:auto val="1"/>
        <c:lblAlgn val="ctr"/>
        <c:lblOffset val="100"/>
        <c:noMultiLvlLbl val="0"/>
      </c:catAx>
      <c:valAx>
        <c:axId val="217591808"/>
        <c:scaling>
          <c:orientation val="minMax"/>
        </c:scaling>
        <c:delete val="0"/>
        <c:axPos val="l"/>
        <c:majorGridlines/>
        <c:numFmt formatCode="0" sourceLinked="1"/>
        <c:majorTickMark val="out"/>
        <c:minorTickMark val="none"/>
        <c:tickLblPos val="nextTo"/>
        <c:crossAx val="217581824"/>
        <c:crosses val="autoZero"/>
        <c:crossBetween val="between"/>
      </c:valAx>
    </c:plotArea>
    <c:legend>
      <c:legendPos val="b"/>
      <c:overlay val="0"/>
    </c:legend>
    <c:plotVisOnly val="1"/>
    <c:dispBlanksAs val="gap"/>
    <c:showDLblsOverMax val="0"/>
  </c:chart>
  <c:printSettings>
    <c:headerFooter/>
    <c:pageMargins b="0.78740157499999996" l="0.7" r="0.7" t="0.78740157499999996"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Univers" panose="020B0603020202030204" pitchFamily="34" charset="0"/>
              </a:defRPr>
            </a:pPr>
            <a:r>
              <a:rPr lang="en-US" sz="1200">
                <a:latin typeface="Univers" panose="020B0603020202030204" pitchFamily="34" charset="0"/>
              </a:rPr>
              <a:t>Kennzahlenentwicklung zum Gesamtenergieverbrauch</a:t>
            </a:r>
          </a:p>
        </c:rich>
      </c:tx>
      <c:layout/>
      <c:overlay val="0"/>
      <c:spPr>
        <a:noFill/>
        <a:ln w="25400">
          <a:noFill/>
        </a:ln>
      </c:spPr>
    </c:title>
    <c:autoTitleDeleted val="0"/>
    <c:plotArea>
      <c:layout/>
      <c:barChart>
        <c:barDir val="col"/>
        <c:grouping val="clustered"/>
        <c:varyColors val="0"/>
        <c:ser>
          <c:idx val="0"/>
          <c:order val="0"/>
          <c:tx>
            <c:strRef>
              <c:f>'8.b Kernindikatoren manuell'!$B$58</c:f>
              <c:strCache>
                <c:ptCount val="1"/>
                <c:pt idx="0">
                  <c:v>Gesamtenergieverbrauch / Mitarbeiter</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manuell'!$D$58:$I$58</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F0F9-0E44-83B5-1FEFFB47180F}"/>
            </c:ext>
          </c:extLst>
        </c:ser>
        <c:ser>
          <c:idx val="1"/>
          <c:order val="1"/>
          <c:tx>
            <c:strRef>
              <c:f>'8.b Kernindikatoren manuell'!$B$59</c:f>
              <c:strCache>
                <c:ptCount val="1"/>
                <c:pt idx="0">
                  <c:v>Gesamtenergieverbrauch / Produktionsmenge </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manuell'!$D$59:$I$59</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1-F0F9-0E44-83B5-1FEFFB47180F}"/>
            </c:ext>
          </c:extLst>
        </c:ser>
        <c:ser>
          <c:idx val="2"/>
          <c:order val="2"/>
          <c:tx>
            <c:strRef>
              <c:f>'8.b Kernindikatoren manuell'!$B$60</c:f>
              <c:strCache>
                <c:ptCount val="1"/>
                <c:pt idx="0">
                  <c:v>Gesamtenergieverbrauch / Bruttowertschöpfung </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manuell'!$D$60:$I$60</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2-F0F9-0E44-83B5-1FEFFB47180F}"/>
            </c:ext>
          </c:extLst>
        </c:ser>
        <c:dLbls>
          <c:showLegendKey val="0"/>
          <c:showVal val="0"/>
          <c:showCatName val="0"/>
          <c:showSerName val="0"/>
          <c:showPercent val="0"/>
          <c:showBubbleSize val="0"/>
        </c:dLbls>
        <c:gapWidth val="75"/>
        <c:overlap val="-25"/>
        <c:axId val="216742528"/>
        <c:axId val="216752512"/>
      </c:barChart>
      <c:catAx>
        <c:axId val="216742528"/>
        <c:scaling>
          <c:orientation val="minMax"/>
        </c:scaling>
        <c:delete val="0"/>
        <c:axPos val="b"/>
        <c:numFmt formatCode="General" sourceLinked="1"/>
        <c:majorTickMark val="none"/>
        <c:minorTickMark val="none"/>
        <c:tickLblPos val="nextTo"/>
        <c:crossAx val="216752512"/>
        <c:crosses val="autoZero"/>
        <c:auto val="1"/>
        <c:lblAlgn val="ctr"/>
        <c:lblOffset val="100"/>
        <c:noMultiLvlLbl val="0"/>
      </c:catAx>
      <c:valAx>
        <c:axId val="216752512"/>
        <c:scaling>
          <c:orientation val="minMax"/>
        </c:scaling>
        <c:delete val="0"/>
        <c:axPos val="l"/>
        <c:majorGridlines/>
        <c:numFmt formatCode="0.00" sourceLinked="1"/>
        <c:majorTickMark val="none"/>
        <c:minorTickMark val="none"/>
        <c:tickLblPos val="nextTo"/>
        <c:spPr>
          <a:ln w="9525">
            <a:noFill/>
          </a:ln>
        </c:spPr>
        <c:crossAx val="216742528"/>
        <c:crosses val="autoZero"/>
        <c:crossBetween val="between"/>
      </c:valAx>
    </c:plotArea>
    <c:legend>
      <c:legendPos val="b"/>
      <c:layout/>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US" sz="1200" b="1" i="0" kern="1200" baseline="0">
                <a:solidFill>
                  <a:srgbClr val="000000"/>
                </a:solidFill>
                <a:effectLst/>
                <a:latin typeface="Univers"/>
              </a:rPr>
              <a:t>Kennzahlenentwicklung zum Stromverbrauch</a:t>
            </a:r>
            <a:endParaRPr lang="de-DE" sz="1200">
              <a:effectLst/>
            </a:endParaRPr>
          </a:p>
        </c:rich>
      </c:tx>
      <c:layout/>
      <c:overlay val="0"/>
      <c:spPr>
        <a:noFill/>
        <a:ln w="25400">
          <a:noFill/>
        </a:ln>
      </c:spPr>
    </c:title>
    <c:autoTitleDeleted val="0"/>
    <c:plotArea>
      <c:layout/>
      <c:barChart>
        <c:barDir val="col"/>
        <c:grouping val="clustered"/>
        <c:varyColors val="0"/>
        <c:ser>
          <c:idx val="0"/>
          <c:order val="0"/>
          <c:tx>
            <c:strRef>
              <c:f>'8.b Kernindikatoren manuell'!$B$67</c:f>
              <c:strCache>
                <c:ptCount val="1"/>
                <c:pt idx="0">
                  <c:v>Stromverbrauch / Mitarbeiter</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manuell'!$D$67:$I$67</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4045-2847-8D2C-422F83078691}"/>
            </c:ext>
          </c:extLst>
        </c:ser>
        <c:ser>
          <c:idx val="1"/>
          <c:order val="1"/>
          <c:tx>
            <c:strRef>
              <c:f>'8.b Kernindikatoren manuell'!$B$68</c:f>
              <c:strCache>
                <c:ptCount val="1"/>
                <c:pt idx="0">
                  <c:v>Stromverbrauch / Produktionsmenge </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manuell'!$D$68:$I$68</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1-4045-2847-8D2C-422F83078691}"/>
            </c:ext>
          </c:extLst>
        </c:ser>
        <c:ser>
          <c:idx val="2"/>
          <c:order val="2"/>
          <c:tx>
            <c:strRef>
              <c:f>'8.b Kernindikatoren manuell'!$B$69</c:f>
              <c:strCache>
                <c:ptCount val="1"/>
                <c:pt idx="0">
                  <c:v>Stromverbrauch / Bruttowertschöpfung </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manuell'!$D$69:$I$69</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2-4045-2847-8D2C-422F83078691}"/>
            </c:ext>
          </c:extLst>
        </c:ser>
        <c:dLbls>
          <c:showLegendKey val="0"/>
          <c:showVal val="0"/>
          <c:showCatName val="0"/>
          <c:showSerName val="0"/>
          <c:showPercent val="0"/>
          <c:showBubbleSize val="0"/>
        </c:dLbls>
        <c:gapWidth val="75"/>
        <c:overlap val="-25"/>
        <c:axId val="216779776"/>
        <c:axId val="216781568"/>
      </c:barChart>
      <c:catAx>
        <c:axId val="216779776"/>
        <c:scaling>
          <c:orientation val="minMax"/>
        </c:scaling>
        <c:delete val="0"/>
        <c:axPos val="b"/>
        <c:numFmt formatCode="General" sourceLinked="1"/>
        <c:majorTickMark val="none"/>
        <c:minorTickMark val="none"/>
        <c:tickLblPos val="nextTo"/>
        <c:crossAx val="216781568"/>
        <c:crosses val="autoZero"/>
        <c:auto val="1"/>
        <c:lblAlgn val="ctr"/>
        <c:lblOffset val="100"/>
        <c:noMultiLvlLbl val="0"/>
      </c:catAx>
      <c:valAx>
        <c:axId val="216781568"/>
        <c:scaling>
          <c:orientation val="minMax"/>
        </c:scaling>
        <c:delete val="0"/>
        <c:axPos val="l"/>
        <c:majorGridlines/>
        <c:numFmt formatCode="0.00" sourceLinked="1"/>
        <c:majorTickMark val="none"/>
        <c:minorTickMark val="none"/>
        <c:tickLblPos val="nextTo"/>
        <c:spPr>
          <a:ln w="9525">
            <a:noFill/>
          </a:ln>
        </c:spPr>
        <c:crossAx val="216779776"/>
        <c:crosses val="autoZero"/>
        <c:crossBetween val="between"/>
      </c:valAx>
    </c:plotArea>
    <c:legend>
      <c:legendPos val="b"/>
      <c:layout/>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1" i="0" kern="1200" baseline="0">
                <a:solidFill>
                  <a:srgbClr val="000000"/>
                </a:solidFill>
                <a:effectLst/>
                <a:latin typeface="Univers"/>
              </a:rPr>
              <a:t>Kennzahlenentwicklung zum Wärmeträgerverbrauch</a:t>
            </a:r>
            <a:endParaRPr lang="de-DE" sz="1200">
              <a:effectLst/>
            </a:endParaRPr>
          </a:p>
        </c:rich>
      </c:tx>
      <c:overlay val="0"/>
      <c:spPr>
        <a:noFill/>
        <a:ln w="25400">
          <a:noFill/>
        </a:ln>
      </c:spPr>
    </c:title>
    <c:autoTitleDeleted val="0"/>
    <c:plotArea>
      <c:layout/>
      <c:barChart>
        <c:barDir val="col"/>
        <c:grouping val="clustered"/>
        <c:varyColors val="0"/>
        <c:ser>
          <c:idx val="0"/>
          <c:order val="0"/>
          <c:tx>
            <c:strRef>
              <c:f>'8.b Kernindikatoren manuell'!$B$85</c:f>
              <c:strCache>
                <c:ptCount val="1"/>
                <c:pt idx="0">
                  <c:v>Wärmeenergieträger / Mitarbeiter</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manuell'!$D$85:$I$85</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F779-114E-AA3D-EE9E14319A41}"/>
            </c:ext>
          </c:extLst>
        </c:ser>
        <c:ser>
          <c:idx val="1"/>
          <c:order val="1"/>
          <c:tx>
            <c:strRef>
              <c:f>'8.b Kernindikatoren manuell'!$B$86</c:f>
              <c:strCache>
                <c:ptCount val="1"/>
                <c:pt idx="0">
                  <c:v>Wärmeenergieträger / Produktionsmenge </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manuell'!$D$86:$I$86</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1-F779-114E-AA3D-EE9E14319A41}"/>
            </c:ext>
          </c:extLst>
        </c:ser>
        <c:ser>
          <c:idx val="2"/>
          <c:order val="2"/>
          <c:tx>
            <c:strRef>
              <c:f>'8.b Kernindikatoren manuell'!$B$87</c:f>
              <c:strCache>
                <c:ptCount val="1"/>
                <c:pt idx="0">
                  <c:v>Wärmeenergieträger / Bruttowertschöpfung </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manuell'!$D$87:$I$87</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2-F779-114E-AA3D-EE9E14319A41}"/>
            </c:ext>
          </c:extLst>
        </c:ser>
        <c:ser>
          <c:idx val="3"/>
          <c:order val="3"/>
          <c:tx>
            <c:strRef>
              <c:f>'8.b Kernindikatoren manuell'!$B$88</c:f>
              <c:strCache>
                <c:ptCount val="1"/>
                <c:pt idx="0">
                  <c:v>Wärmeenergieträger / beheizte Fläche </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manuell'!$D$88:$I$88</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3-F779-114E-AA3D-EE9E14319A41}"/>
            </c:ext>
          </c:extLst>
        </c:ser>
        <c:dLbls>
          <c:showLegendKey val="0"/>
          <c:showVal val="0"/>
          <c:showCatName val="0"/>
          <c:showSerName val="0"/>
          <c:showPercent val="0"/>
          <c:showBubbleSize val="0"/>
        </c:dLbls>
        <c:gapWidth val="75"/>
        <c:overlap val="-25"/>
        <c:axId val="217010944"/>
        <c:axId val="217012480"/>
      </c:barChart>
      <c:catAx>
        <c:axId val="217010944"/>
        <c:scaling>
          <c:orientation val="minMax"/>
        </c:scaling>
        <c:delete val="0"/>
        <c:axPos val="b"/>
        <c:numFmt formatCode="General" sourceLinked="1"/>
        <c:majorTickMark val="none"/>
        <c:minorTickMark val="none"/>
        <c:tickLblPos val="nextTo"/>
        <c:crossAx val="217012480"/>
        <c:crosses val="autoZero"/>
        <c:auto val="1"/>
        <c:lblAlgn val="ctr"/>
        <c:lblOffset val="100"/>
        <c:noMultiLvlLbl val="0"/>
      </c:catAx>
      <c:valAx>
        <c:axId val="217012480"/>
        <c:scaling>
          <c:orientation val="minMax"/>
        </c:scaling>
        <c:delete val="0"/>
        <c:axPos val="l"/>
        <c:majorGridlines/>
        <c:numFmt formatCode="0.00" sourceLinked="1"/>
        <c:majorTickMark val="none"/>
        <c:minorTickMark val="none"/>
        <c:tickLblPos val="nextTo"/>
        <c:spPr>
          <a:ln w="9525">
            <a:noFill/>
          </a:ln>
        </c:spPr>
        <c:crossAx val="217010944"/>
        <c:crosses val="autoZero"/>
        <c:crossBetween val="between"/>
      </c:valAx>
    </c:plotArea>
    <c:legend>
      <c:legendPos val="b"/>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1" i="0" kern="1200" baseline="0">
                <a:solidFill>
                  <a:srgbClr val="000000"/>
                </a:solidFill>
                <a:effectLst/>
                <a:latin typeface="Univers"/>
              </a:rPr>
              <a:t>Kennzahlenentwicklung zum Kraftstoffverbrauch</a:t>
            </a:r>
            <a:endParaRPr lang="de-DE" sz="1200">
              <a:effectLst/>
            </a:endParaRPr>
          </a:p>
        </c:rich>
      </c:tx>
      <c:overlay val="0"/>
      <c:spPr>
        <a:noFill/>
        <a:ln w="25400">
          <a:noFill/>
        </a:ln>
      </c:spPr>
    </c:title>
    <c:autoTitleDeleted val="0"/>
    <c:plotArea>
      <c:layout/>
      <c:barChart>
        <c:barDir val="col"/>
        <c:grouping val="clustered"/>
        <c:varyColors val="0"/>
        <c:ser>
          <c:idx val="0"/>
          <c:order val="0"/>
          <c:tx>
            <c:strRef>
              <c:f>'8.b Kernindikatoren manuell'!$B$104</c:f>
              <c:strCache>
                <c:ptCount val="1"/>
                <c:pt idx="0">
                  <c:v>Kraftstoffverbrauch / Mitarbeiter</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manuell'!$D$104:$I$104</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E758-3247-B4EA-C6AB71C6FE5D}"/>
            </c:ext>
          </c:extLst>
        </c:ser>
        <c:ser>
          <c:idx val="1"/>
          <c:order val="1"/>
          <c:tx>
            <c:strRef>
              <c:f>'8.b Kernindikatoren manuell'!$B$105</c:f>
              <c:strCache>
                <c:ptCount val="1"/>
                <c:pt idx="0">
                  <c:v>Kraftstoffverbrauch / Produktionsmenge </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manuell'!$D$105:$I$105</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1-E758-3247-B4EA-C6AB71C6FE5D}"/>
            </c:ext>
          </c:extLst>
        </c:ser>
        <c:ser>
          <c:idx val="2"/>
          <c:order val="2"/>
          <c:tx>
            <c:strRef>
              <c:f>'8.b Kernindikatoren manuell'!$B$106</c:f>
              <c:strCache>
                <c:ptCount val="1"/>
                <c:pt idx="0">
                  <c:v>Kraftstoffverbrauch / Bruttowertschöpfung</c:v>
                </c:pt>
              </c:strCache>
            </c:strRef>
          </c:tx>
          <c:invertIfNegative val="0"/>
          <c:cat>
            <c:numRef>
              <c:f>'8.b Kernindikatoren manuell'!$D$57:$I$57</c:f>
              <c:numCache>
                <c:formatCode>General</c:formatCode>
                <c:ptCount val="6"/>
                <c:pt idx="0">
                  <c:v>2017</c:v>
                </c:pt>
                <c:pt idx="1">
                  <c:v>2018</c:v>
                </c:pt>
                <c:pt idx="2">
                  <c:v>2019</c:v>
                </c:pt>
                <c:pt idx="3">
                  <c:v>2020</c:v>
                </c:pt>
                <c:pt idx="4">
                  <c:v>2021</c:v>
                </c:pt>
                <c:pt idx="5">
                  <c:v>2022</c:v>
                </c:pt>
              </c:numCache>
            </c:numRef>
          </c:cat>
          <c:val>
            <c:numRef>
              <c:f>'8.b Kernindikatoren manuell'!$D$106:$I$106</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2-E758-3247-B4EA-C6AB71C6FE5D}"/>
            </c:ext>
          </c:extLst>
        </c:ser>
        <c:dLbls>
          <c:showLegendKey val="0"/>
          <c:showVal val="0"/>
          <c:showCatName val="0"/>
          <c:showSerName val="0"/>
          <c:showPercent val="0"/>
          <c:showBubbleSize val="0"/>
        </c:dLbls>
        <c:gapWidth val="75"/>
        <c:overlap val="-25"/>
        <c:axId val="216839296"/>
        <c:axId val="216840832"/>
      </c:barChart>
      <c:catAx>
        <c:axId val="216839296"/>
        <c:scaling>
          <c:orientation val="minMax"/>
        </c:scaling>
        <c:delete val="0"/>
        <c:axPos val="b"/>
        <c:numFmt formatCode="General" sourceLinked="1"/>
        <c:majorTickMark val="none"/>
        <c:minorTickMark val="none"/>
        <c:tickLblPos val="nextTo"/>
        <c:crossAx val="216840832"/>
        <c:crosses val="autoZero"/>
        <c:auto val="1"/>
        <c:lblAlgn val="ctr"/>
        <c:lblOffset val="100"/>
        <c:noMultiLvlLbl val="0"/>
      </c:catAx>
      <c:valAx>
        <c:axId val="216840832"/>
        <c:scaling>
          <c:orientation val="minMax"/>
        </c:scaling>
        <c:delete val="0"/>
        <c:axPos val="l"/>
        <c:majorGridlines/>
        <c:numFmt formatCode="0.00" sourceLinked="1"/>
        <c:majorTickMark val="none"/>
        <c:minorTickMark val="none"/>
        <c:tickLblPos val="nextTo"/>
        <c:spPr>
          <a:ln w="9525">
            <a:noFill/>
          </a:ln>
        </c:spPr>
        <c:crossAx val="216839296"/>
        <c:crosses val="autoZero"/>
        <c:crossBetween val="between"/>
      </c:valAx>
    </c:plotArea>
    <c:legend>
      <c:legendPos val="b"/>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de-DE"/>
              <a:t>Entwicklung</a:t>
            </a:r>
            <a:r>
              <a:rPr lang="de-DE" baseline="0"/>
              <a:t> des </a:t>
            </a:r>
            <a:r>
              <a:rPr lang="de-DE"/>
              <a:t>Energieverbrauchs</a:t>
            </a:r>
          </a:p>
        </c:rich>
      </c:tx>
      <c:layout>
        <c:manualLayout>
          <c:xMode val="edge"/>
          <c:yMode val="edge"/>
          <c:x val="0.41479332525294826"/>
          <c:y val="2.4918721579555637E-2"/>
        </c:manualLayout>
      </c:layout>
      <c:overlay val="0"/>
      <c:spPr>
        <a:noFill/>
        <a:ln w="25400">
          <a:noFill/>
        </a:ln>
      </c:spPr>
    </c:title>
    <c:autoTitleDeleted val="0"/>
    <c:plotArea>
      <c:layout>
        <c:manualLayout>
          <c:layoutTarget val="inner"/>
          <c:xMode val="edge"/>
          <c:yMode val="edge"/>
          <c:x val="0.13963641322315812"/>
          <c:y val="9.4144714086221215E-2"/>
          <c:w val="0.68218206043397034"/>
          <c:h val="0.79678575092484782"/>
        </c:manualLayout>
      </c:layout>
      <c:barChart>
        <c:barDir val="col"/>
        <c:grouping val="clustered"/>
        <c:varyColors val="0"/>
        <c:ser>
          <c:idx val="1"/>
          <c:order val="0"/>
          <c:tx>
            <c:strRef>
              <c:f>'2.a Energieinput und Emissionen'!$E$44:$J$44</c:f>
              <c:strCache>
                <c:ptCount val="1"/>
                <c:pt idx="0">
                  <c:v>Verbrauch (kWh)</c:v>
                </c:pt>
              </c:strCache>
            </c:strRef>
          </c:tx>
          <c:spPr>
            <a:solidFill>
              <a:srgbClr val="FF6600"/>
            </a:solidFill>
            <a:ln w="12700">
              <a:solidFill>
                <a:srgbClr val="000000"/>
              </a:solidFill>
              <a:prstDash val="solid"/>
            </a:ln>
          </c:spPr>
          <c:invertIfNegative val="0"/>
          <c:cat>
            <c:numRef>
              <c:f>'2.a Energieinput und Emissionen'!$E$45:$J$45</c:f>
              <c:numCache>
                <c:formatCode>General</c:formatCode>
                <c:ptCount val="6"/>
                <c:pt idx="0">
                  <c:v>2017</c:v>
                </c:pt>
                <c:pt idx="1">
                  <c:v>2018</c:v>
                </c:pt>
                <c:pt idx="2">
                  <c:v>2019</c:v>
                </c:pt>
                <c:pt idx="3">
                  <c:v>2020</c:v>
                </c:pt>
                <c:pt idx="4">
                  <c:v>2021</c:v>
                </c:pt>
                <c:pt idx="5">
                  <c:v>2022</c:v>
                </c:pt>
              </c:numCache>
            </c:numRef>
          </c:cat>
          <c:val>
            <c:numRef>
              <c:f>'2.a Energieinput und Emissionen'!$E$56:$J$56</c:f>
              <c:numCache>
                <c:formatCode>#,##0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51DB-114D-83BF-B21F62BFFD0B}"/>
            </c:ext>
          </c:extLst>
        </c:ser>
        <c:dLbls>
          <c:showLegendKey val="0"/>
          <c:showVal val="0"/>
          <c:showCatName val="0"/>
          <c:showSerName val="0"/>
          <c:showPercent val="0"/>
          <c:showBubbleSize val="0"/>
        </c:dLbls>
        <c:gapWidth val="150"/>
        <c:axId val="159098368"/>
        <c:axId val="159100288"/>
      </c:barChart>
      <c:lineChart>
        <c:grouping val="standard"/>
        <c:varyColors val="0"/>
        <c:ser>
          <c:idx val="0"/>
          <c:order val="1"/>
          <c:tx>
            <c:strRef>
              <c:f>'2.a Energieinput und Emissionen'!$K$7:$P$7</c:f>
              <c:strCache>
                <c:ptCount val="1"/>
                <c:pt idx="0">
                  <c:v>Kosten [Euro]</c:v>
                </c:pt>
              </c:strCache>
            </c:strRef>
          </c:tx>
          <c:spPr>
            <a:ln w="28575">
              <a:noFill/>
            </a:ln>
          </c:spPr>
          <c:marker>
            <c:symbol val="circle"/>
            <c:size val="10"/>
            <c:spPr>
              <a:solidFill>
                <a:srgbClr val="000080"/>
              </a:solidFill>
              <a:ln>
                <a:solidFill>
                  <a:srgbClr val="000080"/>
                </a:solidFill>
                <a:prstDash val="solid"/>
              </a:ln>
            </c:spPr>
          </c:marker>
          <c:cat>
            <c:numRef>
              <c:f>'2.a Energieinput und Emissionen'!$K$8:$P$8</c:f>
              <c:numCache>
                <c:formatCode>0</c:formatCode>
                <c:ptCount val="6"/>
                <c:pt idx="0">
                  <c:v>2017</c:v>
                </c:pt>
                <c:pt idx="1">
                  <c:v>2018</c:v>
                </c:pt>
                <c:pt idx="2">
                  <c:v>2019</c:v>
                </c:pt>
                <c:pt idx="3">
                  <c:v>2020</c:v>
                </c:pt>
                <c:pt idx="4">
                  <c:v>2021</c:v>
                </c:pt>
                <c:pt idx="5">
                  <c:v>2022</c:v>
                </c:pt>
              </c:numCache>
            </c:numRef>
          </c:cat>
          <c:val>
            <c:numRef>
              <c:f>'2.a Energieinput und Emissionen'!$K$26:$P$26</c:f>
              <c:numCache>
                <c:formatCode>#,##0</c:formatCode>
                <c:ptCount val="6"/>
                <c:pt idx="0">
                  <c:v>0</c:v>
                </c:pt>
                <c:pt idx="1">
                  <c:v>0</c:v>
                </c:pt>
                <c:pt idx="2">
                  <c:v>0</c:v>
                </c:pt>
                <c:pt idx="3">
                  <c:v>0</c:v>
                </c:pt>
                <c:pt idx="4">
                  <c:v>0</c:v>
                </c:pt>
                <c:pt idx="5">
                  <c:v>0</c:v>
                </c:pt>
              </c:numCache>
            </c:numRef>
          </c:val>
          <c:smooth val="0"/>
          <c:extLst xmlns:c16r2="http://schemas.microsoft.com/office/drawing/2015/06/chart">
            <c:ext xmlns:c16="http://schemas.microsoft.com/office/drawing/2014/chart" uri="{C3380CC4-5D6E-409C-BE32-E72D297353CC}">
              <c16:uniqueId val="{00000001-51DB-114D-83BF-B21F62BFFD0B}"/>
            </c:ext>
          </c:extLst>
        </c:ser>
        <c:dLbls>
          <c:showLegendKey val="0"/>
          <c:showVal val="0"/>
          <c:showCatName val="0"/>
          <c:showSerName val="0"/>
          <c:showPercent val="0"/>
          <c:showBubbleSize val="0"/>
        </c:dLbls>
        <c:marker val="1"/>
        <c:smooth val="0"/>
        <c:axId val="159102464"/>
        <c:axId val="159104000"/>
      </c:lineChart>
      <c:catAx>
        <c:axId val="159098368"/>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9100288"/>
        <c:crosses val="autoZero"/>
        <c:auto val="0"/>
        <c:lblAlgn val="ctr"/>
        <c:lblOffset val="100"/>
        <c:tickMarkSkip val="1"/>
        <c:noMultiLvlLbl val="0"/>
      </c:catAx>
      <c:valAx>
        <c:axId val="159100288"/>
        <c:scaling>
          <c:orientation val="minMax"/>
        </c:scaling>
        <c:delete val="0"/>
        <c:axPos val="l"/>
        <c:majorGridlines>
          <c:spPr>
            <a:ln w="3175">
              <a:solidFill>
                <a:srgbClr val="000000"/>
              </a:solidFill>
              <a:prstDash val="solid"/>
            </a:ln>
          </c:spPr>
        </c:majorGridlines>
        <c:title>
          <c:tx>
            <c:rich>
              <a:bodyPr/>
              <a:lstStyle/>
              <a:p>
                <a:pPr>
                  <a:defRPr sz="1400" b="1" i="0" u="none" strike="noStrike" baseline="0">
                    <a:solidFill>
                      <a:srgbClr val="000000"/>
                    </a:solidFill>
                    <a:latin typeface="Arial"/>
                    <a:ea typeface="Arial"/>
                    <a:cs typeface="Arial"/>
                  </a:defRPr>
                </a:pPr>
                <a:r>
                  <a:rPr lang="de-DE"/>
                  <a:t>Verbrauch in kWh</a:t>
                </a:r>
              </a:p>
            </c:rich>
          </c:tx>
          <c:layout>
            <c:manualLayout>
              <c:xMode val="edge"/>
              <c:yMode val="edge"/>
              <c:x val="3.6983284066235911E-2"/>
              <c:y val="0.39869986930646051"/>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de-DE"/>
          </a:p>
        </c:txPr>
        <c:crossAx val="159098368"/>
        <c:crosses val="autoZero"/>
        <c:crossBetween val="between"/>
      </c:valAx>
      <c:catAx>
        <c:axId val="159102464"/>
        <c:scaling>
          <c:orientation val="minMax"/>
        </c:scaling>
        <c:delete val="1"/>
        <c:axPos val="b"/>
        <c:numFmt formatCode="0" sourceLinked="1"/>
        <c:majorTickMark val="out"/>
        <c:minorTickMark val="none"/>
        <c:tickLblPos val="none"/>
        <c:crossAx val="159104000"/>
        <c:crosses val="autoZero"/>
        <c:auto val="0"/>
        <c:lblAlgn val="ctr"/>
        <c:lblOffset val="100"/>
        <c:noMultiLvlLbl val="0"/>
      </c:catAx>
      <c:valAx>
        <c:axId val="159104000"/>
        <c:scaling>
          <c:orientation val="minMax"/>
        </c:scaling>
        <c:delete val="0"/>
        <c:axPos val="r"/>
        <c:title>
          <c:tx>
            <c:rich>
              <a:bodyPr rot="5400000" vert="horz"/>
              <a:lstStyle/>
              <a:p>
                <a:pPr algn="ctr">
                  <a:defRPr sz="1400" b="1" i="0" u="none" strike="noStrike" baseline="0">
                    <a:solidFill>
                      <a:srgbClr val="000000"/>
                    </a:solidFill>
                    <a:latin typeface="Arial"/>
                    <a:ea typeface="Arial"/>
                    <a:cs typeface="Arial"/>
                  </a:defRPr>
                </a:pPr>
                <a:r>
                  <a:rPr lang="de-DE"/>
                  <a:t>Kosten in Euro</a:t>
                </a:r>
              </a:p>
            </c:rich>
          </c:tx>
          <c:layout>
            <c:manualLayout>
              <c:xMode val="edge"/>
              <c:yMode val="edge"/>
              <c:x val="0.8985960475870749"/>
              <c:y val="0.41128295691433636"/>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159102464"/>
        <c:crosses val="max"/>
        <c:crossBetween val="between"/>
      </c:valAx>
      <c:dTable>
        <c:showHorzBorder val="1"/>
        <c:showVertBorder val="1"/>
        <c:showOutline val="1"/>
        <c:showKeys val="1"/>
        <c:spPr>
          <a:ln w="3175">
            <a:solidFill>
              <a:srgbClr val="000000"/>
            </a:solidFill>
            <a:prstDash val="solid"/>
          </a:ln>
        </c:spPr>
        <c:txPr>
          <a:bodyPr/>
          <a:lstStyle/>
          <a:p>
            <a:pPr rtl="0">
              <a:defRPr sz="1200" b="0" i="0" u="none" strike="noStrike" baseline="0">
                <a:solidFill>
                  <a:srgbClr val="000000"/>
                </a:solidFill>
                <a:latin typeface="Arial"/>
                <a:ea typeface="Arial"/>
                <a:cs typeface="Arial"/>
              </a:defRPr>
            </a:pPr>
            <a:endParaRPr lang="de-DE"/>
          </a:p>
        </c:txPr>
      </c:dTable>
      <c:spPr>
        <a:noFill/>
        <a:ln w="12700">
          <a:solidFill>
            <a:srgbClr val="000000"/>
          </a:solidFill>
          <a:prstDash val="solid"/>
        </a:ln>
      </c:spPr>
    </c:plotArea>
    <c:legend>
      <c:legendPos val="r"/>
      <c:layout>
        <c:manualLayout>
          <c:xMode val="edge"/>
          <c:yMode val="edge"/>
          <c:x val="0.86768322564330658"/>
          <c:y val="0.12973602065173953"/>
          <c:w val="0.10280371930252907"/>
          <c:h val="5.6257196245531021E-2"/>
        </c:manualLayout>
      </c:layout>
      <c:overlay val="0"/>
      <c:spPr>
        <a:solidFill>
          <a:srgbClr val="FFFFFF"/>
        </a:solidFill>
        <a:ln w="3175">
          <a:solidFill>
            <a:srgbClr val="000000"/>
          </a:solidFill>
          <a:prstDash val="solid"/>
        </a:ln>
      </c:spPr>
      <c:txPr>
        <a:bodyPr/>
        <a:lstStyle/>
        <a:p>
          <a:pPr>
            <a:defRPr sz="99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99999956" l="0.75000000000000033" r="0.75000000000000033" t="0.98425196899999956" header="0.5" footer="0.5"/>
    <c:pageSetup paperSize="9" orientation="landscape" horizontalDpi="300" verticalDpi="300"/>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1" i="0" kern="1200" baseline="0">
                <a:solidFill>
                  <a:srgbClr val="000000"/>
                </a:solidFill>
                <a:effectLst/>
                <a:latin typeface="Univers"/>
              </a:rPr>
              <a:t>Kennzahlenentwicklung zum Rohstoffverbrauch</a:t>
            </a:r>
          </a:p>
        </c:rich>
      </c:tx>
      <c:overlay val="0"/>
      <c:spPr>
        <a:noFill/>
        <a:ln w="25400">
          <a:noFill/>
        </a:ln>
      </c:spPr>
    </c:title>
    <c:autoTitleDeleted val="0"/>
    <c:plotArea>
      <c:layout>
        <c:manualLayout>
          <c:layoutTarget val="inner"/>
          <c:xMode val="edge"/>
          <c:yMode val="edge"/>
          <c:x val="7.6111673963863702E-2"/>
          <c:y val="0.1167043335266256"/>
          <c:w val="0.89888215056689014"/>
          <c:h val="0.71969483629525299"/>
        </c:manualLayout>
      </c:layout>
      <c:barChart>
        <c:barDir val="col"/>
        <c:grouping val="clustered"/>
        <c:varyColors val="0"/>
        <c:ser>
          <c:idx val="0"/>
          <c:order val="0"/>
          <c:tx>
            <c:strRef>
              <c:f>'8.b Kernindikatoren manuell'!$B$111</c:f>
              <c:strCache>
                <c:ptCount val="1"/>
                <c:pt idx="0">
                  <c:v>z.B. Papier / Produktionsmenge</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manuell'!$D$111:$I$111</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B394-D246-A1E2-9DD46450FC1D}"/>
            </c:ext>
          </c:extLst>
        </c:ser>
        <c:ser>
          <c:idx val="2"/>
          <c:order val="1"/>
          <c:tx>
            <c:strRef>
              <c:f>'8.b Kernindikatoren manuell'!$B$112</c:f>
              <c:strCache>
                <c:ptCount val="1"/>
                <c:pt idx="0">
                  <c:v>z.B. Papier / Mitarbeiter</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manuell'!$D$112:$I$112</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1-B394-D246-A1E2-9DD46450FC1D}"/>
            </c:ext>
          </c:extLst>
        </c:ser>
        <c:ser>
          <c:idx val="1"/>
          <c:order val="2"/>
          <c:tx>
            <c:strRef>
              <c:f>'8.b Kernindikatoren manuell'!$B$113</c:f>
              <c:strCache>
                <c:ptCount val="1"/>
                <c:pt idx="0">
                  <c:v>z.B. Papier / Bruttowertschöpfung</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manuell'!$D$113:$I$113</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2-B394-D246-A1E2-9DD46450FC1D}"/>
            </c:ext>
          </c:extLst>
        </c:ser>
        <c:dLbls>
          <c:showLegendKey val="0"/>
          <c:showVal val="0"/>
          <c:showCatName val="0"/>
          <c:showSerName val="0"/>
          <c:showPercent val="0"/>
          <c:showBubbleSize val="0"/>
        </c:dLbls>
        <c:gapWidth val="75"/>
        <c:overlap val="-25"/>
        <c:axId val="218326912"/>
        <c:axId val="218328448"/>
      </c:barChart>
      <c:catAx>
        <c:axId val="218326912"/>
        <c:scaling>
          <c:orientation val="minMax"/>
        </c:scaling>
        <c:delete val="0"/>
        <c:axPos val="b"/>
        <c:numFmt formatCode="General" sourceLinked="1"/>
        <c:majorTickMark val="none"/>
        <c:minorTickMark val="none"/>
        <c:tickLblPos val="nextTo"/>
        <c:crossAx val="218328448"/>
        <c:crosses val="autoZero"/>
        <c:auto val="1"/>
        <c:lblAlgn val="ctr"/>
        <c:lblOffset val="100"/>
        <c:noMultiLvlLbl val="0"/>
      </c:catAx>
      <c:valAx>
        <c:axId val="218328448"/>
        <c:scaling>
          <c:orientation val="minMax"/>
        </c:scaling>
        <c:delete val="0"/>
        <c:axPos val="l"/>
        <c:majorGridlines/>
        <c:numFmt formatCode="0.00" sourceLinked="1"/>
        <c:majorTickMark val="none"/>
        <c:minorTickMark val="none"/>
        <c:tickLblPos val="nextTo"/>
        <c:spPr>
          <a:ln w="9525">
            <a:noFill/>
          </a:ln>
        </c:spPr>
        <c:crossAx val="218326912"/>
        <c:crosses val="autoZero"/>
        <c:crossBetween val="between"/>
      </c:valAx>
    </c:plotArea>
    <c:legend>
      <c:legendPos val="r"/>
      <c:layout>
        <c:manualLayout>
          <c:xMode val="edge"/>
          <c:yMode val="edge"/>
          <c:x val="7.4515648286140115E-3"/>
          <c:y val="0.90028740509093708"/>
          <c:w val="0.99701937406855434"/>
          <c:h val="9.1168344819335431E-2"/>
        </c:manualLayout>
      </c:layout>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1" i="0" kern="1200" baseline="0">
                <a:solidFill>
                  <a:srgbClr val="000000"/>
                </a:solidFill>
                <a:effectLst/>
                <a:latin typeface="Univers"/>
              </a:rPr>
              <a:t>Kennzahlenentwicklung zum Abfallaufkommen</a:t>
            </a:r>
          </a:p>
        </c:rich>
      </c:tx>
      <c:overlay val="0"/>
      <c:spPr>
        <a:noFill/>
        <a:ln w="25400">
          <a:noFill/>
        </a:ln>
      </c:spPr>
    </c:title>
    <c:autoTitleDeleted val="0"/>
    <c:plotArea>
      <c:layout>
        <c:manualLayout>
          <c:layoutTarget val="inner"/>
          <c:xMode val="edge"/>
          <c:yMode val="edge"/>
          <c:x val="7.59387713551955E-2"/>
          <c:y val="0.14502360227680419"/>
          <c:w val="0.89911185961202567"/>
          <c:h val="0.59717098339291963"/>
        </c:manualLayout>
      </c:layout>
      <c:barChart>
        <c:barDir val="col"/>
        <c:grouping val="clustered"/>
        <c:varyColors val="0"/>
        <c:ser>
          <c:idx val="0"/>
          <c:order val="0"/>
          <c:tx>
            <c:strRef>
              <c:f>'8.b Kernindikatoren manuell'!$B$120</c:f>
              <c:strCache>
                <c:ptCount val="1"/>
                <c:pt idx="0">
                  <c:v>Abfallaufkommen ges. / Produktionsmenge </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manuell'!$D$120:$I$120</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0D4D-EC42-81ED-A2613DBE08BE}"/>
            </c:ext>
          </c:extLst>
        </c:ser>
        <c:ser>
          <c:idx val="3"/>
          <c:order val="1"/>
          <c:tx>
            <c:strRef>
              <c:f>'8.b Kernindikatoren manuell'!$B$128</c:f>
              <c:strCache>
                <c:ptCount val="1"/>
                <c:pt idx="0">
                  <c:v>gefährliche Abfälle / Produktionsmenge </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manuell'!$D$128:$I$128</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1-0D4D-EC42-81ED-A2613DBE08BE}"/>
            </c:ext>
          </c:extLst>
        </c:ser>
        <c:ser>
          <c:idx val="1"/>
          <c:order val="2"/>
          <c:tx>
            <c:strRef>
              <c:f>'8.b Kernindikatoren manuell'!$B$121</c:f>
              <c:strCache>
                <c:ptCount val="1"/>
                <c:pt idx="0">
                  <c:v>Abfallaufkommen ges. / Mitarbeiter</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manuell'!$D$121:$I$121</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2-0D4D-EC42-81ED-A2613DBE08BE}"/>
            </c:ext>
          </c:extLst>
        </c:ser>
        <c:ser>
          <c:idx val="4"/>
          <c:order val="3"/>
          <c:tx>
            <c:strRef>
              <c:f>'8.b Kernindikatoren manuell'!$B$129</c:f>
              <c:strCache>
                <c:ptCount val="1"/>
                <c:pt idx="0">
                  <c:v>gefährliche Abfälle / Mitarbeiter</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manuell'!$D$129:$I$129</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3-0D4D-EC42-81ED-A2613DBE08BE}"/>
            </c:ext>
          </c:extLst>
        </c:ser>
        <c:ser>
          <c:idx val="2"/>
          <c:order val="4"/>
          <c:tx>
            <c:strRef>
              <c:f>'8.b Kernindikatoren manuell'!$B$122</c:f>
              <c:strCache>
                <c:ptCount val="1"/>
                <c:pt idx="0">
                  <c:v>Abfallaufkommen ges. / Bruttowertschöpfung </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manuell'!$D$122:$I$122</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4-0D4D-EC42-81ED-A2613DBE08BE}"/>
            </c:ext>
          </c:extLst>
        </c:ser>
        <c:ser>
          <c:idx val="5"/>
          <c:order val="5"/>
          <c:tx>
            <c:strRef>
              <c:f>'8.b Kernindikatoren manuell'!$B$130</c:f>
              <c:strCache>
                <c:ptCount val="1"/>
                <c:pt idx="0">
                  <c:v>gefährliche Abfälle / Bruttowertschöpfung</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manuell'!$D$130:$I$130</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5-0D4D-EC42-81ED-A2613DBE08BE}"/>
            </c:ext>
          </c:extLst>
        </c:ser>
        <c:dLbls>
          <c:showLegendKey val="0"/>
          <c:showVal val="0"/>
          <c:showCatName val="0"/>
          <c:showSerName val="0"/>
          <c:showPercent val="0"/>
          <c:showBubbleSize val="0"/>
        </c:dLbls>
        <c:gapWidth val="75"/>
        <c:overlap val="-25"/>
        <c:axId val="218380160"/>
        <c:axId val="218381696"/>
      </c:barChart>
      <c:catAx>
        <c:axId val="218380160"/>
        <c:scaling>
          <c:orientation val="minMax"/>
        </c:scaling>
        <c:delete val="0"/>
        <c:axPos val="b"/>
        <c:numFmt formatCode="General" sourceLinked="1"/>
        <c:majorTickMark val="none"/>
        <c:minorTickMark val="none"/>
        <c:tickLblPos val="nextTo"/>
        <c:crossAx val="218381696"/>
        <c:crosses val="autoZero"/>
        <c:auto val="1"/>
        <c:lblAlgn val="ctr"/>
        <c:lblOffset val="100"/>
        <c:noMultiLvlLbl val="0"/>
      </c:catAx>
      <c:valAx>
        <c:axId val="218381696"/>
        <c:scaling>
          <c:orientation val="minMax"/>
        </c:scaling>
        <c:delete val="0"/>
        <c:axPos val="l"/>
        <c:majorGridlines/>
        <c:numFmt formatCode="0.00" sourceLinked="1"/>
        <c:majorTickMark val="none"/>
        <c:minorTickMark val="none"/>
        <c:tickLblPos val="nextTo"/>
        <c:spPr>
          <a:ln w="9525">
            <a:noFill/>
          </a:ln>
        </c:spPr>
        <c:crossAx val="218380160"/>
        <c:crosses val="autoZero"/>
        <c:crossBetween val="between"/>
      </c:valAx>
    </c:plotArea>
    <c:legend>
      <c:legendPos val="b"/>
      <c:layout>
        <c:manualLayout>
          <c:xMode val="edge"/>
          <c:yMode val="edge"/>
          <c:x val="0"/>
          <c:y val="0.83198354111985962"/>
          <c:w val="1"/>
          <c:h val="0.16112314085739293"/>
        </c:manualLayout>
      </c:layout>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en-US" sz="1200" b="1" i="0" kern="1200" baseline="0">
                <a:solidFill>
                  <a:srgbClr val="000000"/>
                </a:solidFill>
                <a:effectLst/>
                <a:latin typeface="Univers"/>
              </a:rPr>
              <a:t>Kennzahlenentwicklung zum Wasserverbrauch</a:t>
            </a:r>
            <a:endParaRPr lang="de-DE" sz="1200">
              <a:effectLst/>
            </a:endParaRPr>
          </a:p>
        </c:rich>
      </c:tx>
      <c:overlay val="0"/>
      <c:spPr>
        <a:noFill/>
        <a:ln w="25400">
          <a:noFill/>
        </a:ln>
      </c:spPr>
    </c:title>
    <c:autoTitleDeleted val="0"/>
    <c:plotArea>
      <c:layout>
        <c:manualLayout>
          <c:layoutTarget val="inner"/>
          <c:xMode val="edge"/>
          <c:yMode val="edge"/>
          <c:x val="7.5754679315518297E-2"/>
          <c:y val="0.15533381033490895"/>
          <c:w val="0.8993564343294177"/>
          <c:h val="0.63908852635934543"/>
        </c:manualLayout>
      </c:layout>
      <c:barChart>
        <c:barDir val="col"/>
        <c:grouping val="clustered"/>
        <c:varyColors val="0"/>
        <c:ser>
          <c:idx val="0"/>
          <c:order val="0"/>
          <c:tx>
            <c:strRef>
              <c:f>'8.b Kernindikatoren manuell'!$B$141</c:f>
              <c:strCache>
                <c:ptCount val="1"/>
                <c:pt idx="0">
                  <c:v>Wasserverbrauch / Produktionsmenge </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manuell'!$D$141:$I$141</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2377-2B4F-8D22-A44338C85591}"/>
            </c:ext>
          </c:extLst>
        </c:ser>
        <c:ser>
          <c:idx val="1"/>
          <c:order val="1"/>
          <c:tx>
            <c:strRef>
              <c:f>'8.b Kernindikatoren manuell'!$B$142</c:f>
              <c:strCache>
                <c:ptCount val="1"/>
                <c:pt idx="0">
                  <c:v>Wasserverbrauch / Mitarbeiter</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manuell'!$D$142:$I$142</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1-2377-2B4F-8D22-A44338C85591}"/>
            </c:ext>
          </c:extLst>
        </c:ser>
        <c:ser>
          <c:idx val="2"/>
          <c:order val="2"/>
          <c:tx>
            <c:strRef>
              <c:f>'8.b Kernindikatoren manuell'!$B$143</c:f>
              <c:strCache>
                <c:ptCount val="1"/>
                <c:pt idx="0">
                  <c:v>Wasserverbrauch  / Bruttowertschöpfung </c:v>
                </c:pt>
              </c:strCache>
            </c:strRef>
          </c:tx>
          <c:invertIfNegative val="0"/>
          <c:cat>
            <c:numRef>
              <c:f>'8.b Kernindikatoren manuell'!$D$110:$I$110</c:f>
              <c:numCache>
                <c:formatCode>0</c:formatCode>
                <c:ptCount val="6"/>
                <c:pt idx="0" formatCode="General">
                  <c:v>2017</c:v>
                </c:pt>
                <c:pt idx="1">
                  <c:v>2018</c:v>
                </c:pt>
                <c:pt idx="2">
                  <c:v>2019</c:v>
                </c:pt>
                <c:pt idx="3">
                  <c:v>2020</c:v>
                </c:pt>
                <c:pt idx="4">
                  <c:v>2021</c:v>
                </c:pt>
                <c:pt idx="5">
                  <c:v>2022</c:v>
                </c:pt>
              </c:numCache>
            </c:numRef>
          </c:cat>
          <c:val>
            <c:numRef>
              <c:f>'8.b Kernindikatoren manuell'!$D$143:$I$143</c:f>
              <c:numCache>
                <c:formatCode>0.00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2-2377-2B4F-8D22-A44338C85591}"/>
            </c:ext>
          </c:extLst>
        </c:ser>
        <c:dLbls>
          <c:showLegendKey val="0"/>
          <c:showVal val="0"/>
          <c:showCatName val="0"/>
          <c:showSerName val="0"/>
          <c:showPercent val="0"/>
          <c:showBubbleSize val="0"/>
        </c:dLbls>
        <c:gapWidth val="75"/>
        <c:overlap val="-25"/>
        <c:axId val="218429696"/>
        <c:axId val="218038272"/>
      </c:barChart>
      <c:catAx>
        <c:axId val="218429696"/>
        <c:scaling>
          <c:orientation val="minMax"/>
        </c:scaling>
        <c:delete val="0"/>
        <c:axPos val="b"/>
        <c:numFmt formatCode="General" sourceLinked="1"/>
        <c:majorTickMark val="none"/>
        <c:minorTickMark val="none"/>
        <c:tickLblPos val="nextTo"/>
        <c:crossAx val="218038272"/>
        <c:crosses val="autoZero"/>
        <c:auto val="1"/>
        <c:lblAlgn val="ctr"/>
        <c:lblOffset val="100"/>
        <c:noMultiLvlLbl val="0"/>
      </c:catAx>
      <c:valAx>
        <c:axId val="218038272"/>
        <c:scaling>
          <c:orientation val="minMax"/>
        </c:scaling>
        <c:delete val="0"/>
        <c:axPos val="l"/>
        <c:majorGridlines/>
        <c:numFmt formatCode="0.00" sourceLinked="1"/>
        <c:majorTickMark val="none"/>
        <c:minorTickMark val="none"/>
        <c:tickLblPos val="nextTo"/>
        <c:spPr>
          <a:ln w="9525">
            <a:noFill/>
          </a:ln>
        </c:spPr>
        <c:crossAx val="218429696"/>
        <c:crosses val="autoZero"/>
        <c:crossBetween val="between"/>
      </c:valAx>
    </c:plotArea>
    <c:legend>
      <c:legendPos val="r"/>
      <c:layout>
        <c:manualLayout>
          <c:xMode val="edge"/>
          <c:yMode val="edge"/>
          <c:x val="1.0542287814630657E-2"/>
          <c:y val="0.85440564615842818"/>
          <c:w val="0.98752933748789262"/>
          <c:h val="0.13303064567493586"/>
        </c:manualLayout>
      </c:layout>
      <c:overlay val="0"/>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200" b="1" i="0" kern="1200" baseline="0">
                <a:solidFill>
                  <a:srgbClr val="000000"/>
                </a:solidFill>
                <a:effectLst/>
                <a:latin typeface="Univers"/>
              </a:rPr>
              <a:t>Kennzahlenentwicklung zu den CO2- Äquivalenten und anderen Emissionen </a:t>
            </a:r>
            <a:endParaRPr lang="de-DE" sz="1200">
              <a:effectLst/>
            </a:endParaRPr>
          </a:p>
        </c:rich>
      </c:tx>
      <c:layout>
        <c:manualLayout>
          <c:xMode val="edge"/>
          <c:yMode val="edge"/>
          <c:x val="0.12103099296837526"/>
          <c:y val="3.7214311941577274E-2"/>
        </c:manualLayout>
      </c:layout>
      <c:overlay val="0"/>
      <c:spPr>
        <a:noFill/>
        <a:ln w="25400">
          <a:noFill/>
        </a:ln>
      </c:spPr>
    </c:title>
    <c:autoTitleDeleted val="0"/>
    <c:plotArea>
      <c:layout>
        <c:manualLayout>
          <c:layoutTarget val="inner"/>
          <c:xMode val="edge"/>
          <c:yMode val="edge"/>
          <c:x val="4.6713329060926997E-2"/>
          <c:y val="0.18118711120995837"/>
          <c:w val="0.92126130765856162"/>
          <c:h val="0.41432001390721063"/>
        </c:manualLayout>
      </c:layout>
      <c:barChart>
        <c:barDir val="col"/>
        <c:grouping val="clustered"/>
        <c:varyColors val="0"/>
        <c:ser>
          <c:idx val="0"/>
          <c:order val="0"/>
          <c:tx>
            <c:strRef>
              <c:f>'8.b Kernindikatoren manuell'!$B$150</c:f>
              <c:strCache>
                <c:ptCount val="1"/>
                <c:pt idx="0">
                  <c:v>CO2-äquivalente Emissionen / Produktionsmenge </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manuell'!$D$150:$I$150</c:f>
              <c:numCache>
                <c:formatCode>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5A88-C14B-B3EC-6D745B60A97E}"/>
            </c:ext>
          </c:extLst>
        </c:ser>
        <c:ser>
          <c:idx val="1"/>
          <c:order val="1"/>
          <c:tx>
            <c:strRef>
              <c:f>'8.b Kernindikatoren manuell'!$B$151</c:f>
              <c:strCache>
                <c:ptCount val="1"/>
                <c:pt idx="0">
                  <c:v>CO2-äquivalente Emissionen / Mitarbeiter</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manuell'!$D$151:$I$151</c:f>
              <c:numCache>
                <c:formatCode>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1-5A88-C14B-B3EC-6D745B60A97E}"/>
            </c:ext>
          </c:extLst>
        </c:ser>
        <c:ser>
          <c:idx val="2"/>
          <c:order val="2"/>
          <c:tx>
            <c:strRef>
              <c:f>'8.b Kernindikatoren manuell'!$B$152</c:f>
              <c:strCache>
                <c:ptCount val="1"/>
                <c:pt idx="0">
                  <c:v>CO2-äquivalente Emissionen / Bruttowertschöpfung</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manuell'!$D$152:$I$152</c:f>
              <c:numCache>
                <c:formatCode>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2-5A88-C14B-B3EC-6D745B60A97E}"/>
            </c:ext>
          </c:extLst>
        </c:ser>
        <c:ser>
          <c:idx val="3"/>
          <c:order val="3"/>
          <c:tx>
            <c:strRef>
              <c:f>'8.b Kernindikatoren manuell'!$B$156</c:f>
              <c:strCache>
                <c:ptCount val="1"/>
                <c:pt idx="0">
                  <c:v>NOₓ-Emissionen / Produktionsmenge </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manuell'!$D$156:$I$156</c:f>
              <c:numCache>
                <c:formatCode>0</c:formatCode>
                <c:ptCount val="6"/>
                <c:pt idx="0">
                  <c:v>0</c:v>
                </c:pt>
                <c:pt idx="1">
                  <c:v>0</c:v>
                </c:pt>
                <c:pt idx="2">
                  <c:v>0</c:v>
                </c:pt>
                <c:pt idx="3">
                  <c:v>0</c:v>
                </c:pt>
                <c:pt idx="4">
                  <c:v>0</c:v>
                </c:pt>
                <c:pt idx="5">
                  <c:v>0</c:v>
                </c:pt>
              </c:numCache>
            </c:numRef>
          </c:val>
        </c:ser>
        <c:ser>
          <c:idx val="4"/>
          <c:order val="4"/>
          <c:tx>
            <c:strRef>
              <c:f>'8.b Kernindikatoren manuell'!$B$157</c:f>
              <c:strCache>
                <c:ptCount val="1"/>
                <c:pt idx="0">
                  <c:v>NOₓ-Emissionen / Mitarbeiter</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manuell'!$D$157:$I$157</c:f>
              <c:numCache>
                <c:formatCode>0</c:formatCode>
                <c:ptCount val="6"/>
                <c:pt idx="0">
                  <c:v>0</c:v>
                </c:pt>
                <c:pt idx="1">
                  <c:v>0</c:v>
                </c:pt>
                <c:pt idx="2">
                  <c:v>0</c:v>
                </c:pt>
                <c:pt idx="3">
                  <c:v>0</c:v>
                </c:pt>
                <c:pt idx="4">
                  <c:v>0</c:v>
                </c:pt>
                <c:pt idx="5">
                  <c:v>0</c:v>
                </c:pt>
              </c:numCache>
            </c:numRef>
          </c:val>
        </c:ser>
        <c:ser>
          <c:idx val="5"/>
          <c:order val="5"/>
          <c:tx>
            <c:strRef>
              <c:f>'8.b Kernindikatoren manuell'!$B$158</c:f>
              <c:strCache>
                <c:ptCount val="1"/>
                <c:pt idx="0">
                  <c:v>NOₓ-Emissionen / Bruttowertschöpfung </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manuell'!$D$158:$I$158</c:f>
              <c:numCache>
                <c:formatCode>0</c:formatCode>
                <c:ptCount val="6"/>
                <c:pt idx="0">
                  <c:v>0</c:v>
                </c:pt>
                <c:pt idx="1">
                  <c:v>0</c:v>
                </c:pt>
                <c:pt idx="2">
                  <c:v>0</c:v>
                </c:pt>
                <c:pt idx="3">
                  <c:v>0</c:v>
                </c:pt>
                <c:pt idx="4">
                  <c:v>0</c:v>
                </c:pt>
                <c:pt idx="5">
                  <c:v>0</c:v>
                </c:pt>
              </c:numCache>
            </c:numRef>
          </c:val>
        </c:ser>
        <c:ser>
          <c:idx val="6"/>
          <c:order val="6"/>
          <c:tx>
            <c:strRef>
              <c:f>'8.b Kernindikatoren manuell'!$B$162</c:f>
              <c:strCache>
                <c:ptCount val="1"/>
                <c:pt idx="0">
                  <c:v>SO₂-Emissionen / Produktionsmenge</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manuell'!$D$162:$I$162</c:f>
              <c:numCache>
                <c:formatCode>0</c:formatCode>
                <c:ptCount val="6"/>
                <c:pt idx="0">
                  <c:v>0</c:v>
                </c:pt>
                <c:pt idx="1">
                  <c:v>0</c:v>
                </c:pt>
                <c:pt idx="2">
                  <c:v>0</c:v>
                </c:pt>
                <c:pt idx="3">
                  <c:v>0</c:v>
                </c:pt>
                <c:pt idx="4">
                  <c:v>0</c:v>
                </c:pt>
                <c:pt idx="5">
                  <c:v>0</c:v>
                </c:pt>
              </c:numCache>
            </c:numRef>
          </c:val>
        </c:ser>
        <c:ser>
          <c:idx val="7"/>
          <c:order val="7"/>
          <c:tx>
            <c:strRef>
              <c:f>'8.b Kernindikatoren manuell'!$B$163</c:f>
              <c:strCache>
                <c:ptCount val="1"/>
                <c:pt idx="0">
                  <c:v>SO₂-Emissionen / Mitarbeiter</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manuell'!$D$163:$I$163</c:f>
              <c:numCache>
                <c:formatCode>0</c:formatCode>
                <c:ptCount val="6"/>
                <c:pt idx="0">
                  <c:v>0</c:v>
                </c:pt>
                <c:pt idx="1">
                  <c:v>0</c:v>
                </c:pt>
                <c:pt idx="2">
                  <c:v>0</c:v>
                </c:pt>
                <c:pt idx="3">
                  <c:v>0</c:v>
                </c:pt>
                <c:pt idx="4">
                  <c:v>0</c:v>
                </c:pt>
                <c:pt idx="5">
                  <c:v>0</c:v>
                </c:pt>
              </c:numCache>
            </c:numRef>
          </c:val>
        </c:ser>
        <c:ser>
          <c:idx val="8"/>
          <c:order val="8"/>
          <c:tx>
            <c:strRef>
              <c:f>'8.b Kernindikatoren manuell'!$B$164</c:f>
              <c:strCache>
                <c:ptCount val="1"/>
                <c:pt idx="0">
                  <c:v>SO₂-Emissionen / Bruttowertschöpfung</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manuell'!$D$164:$I$164</c:f>
              <c:numCache>
                <c:formatCode>0</c:formatCode>
                <c:ptCount val="6"/>
                <c:pt idx="0">
                  <c:v>0</c:v>
                </c:pt>
                <c:pt idx="1">
                  <c:v>0</c:v>
                </c:pt>
                <c:pt idx="2">
                  <c:v>0</c:v>
                </c:pt>
                <c:pt idx="3">
                  <c:v>0</c:v>
                </c:pt>
                <c:pt idx="4">
                  <c:v>0</c:v>
                </c:pt>
                <c:pt idx="5">
                  <c:v>0</c:v>
                </c:pt>
              </c:numCache>
            </c:numRef>
          </c:val>
        </c:ser>
        <c:ser>
          <c:idx val="9"/>
          <c:order val="9"/>
          <c:tx>
            <c:strRef>
              <c:f>'8.b Kernindikatoren manuell'!$B$168</c:f>
              <c:strCache>
                <c:ptCount val="1"/>
                <c:pt idx="0">
                  <c:v>PM-Emissionen / 
Produktionsmenge </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manuell'!$D$168:$I$168</c:f>
              <c:numCache>
                <c:formatCode>0</c:formatCode>
                <c:ptCount val="6"/>
                <c:pt idx="0">
                  <c:v>0</c:v>
                </c:pt>
                <c:pt idx="1">
                  <c:v>0</c:v>
                </c:pt>
                <c:pt idx="2">
                  <c:v>0</c:v>
                </c:pt>
                <c:pt idx="3">
                  <c:v>0</c:v>
                </c:pt>
                <c:pt idx="4">
                  <c:v>0</c:v>
                </c:pt>
                <c:pt idx="5">
                  <c:v>0</c:v>
                </c:pt>
              </c:numCache>
            </c:numRef>
          </c:val>
        </c:ser>
        <c:ser>
          <c:idx val="10"/>
          <c:order val="10"/>
          <c:tx>
            <c:strRef>
              <c:f>'8.b Kernindikatoren manuell'!$B$169</c:f>
              <c:strCache>
                <c:ptCount val="1"/>
                <c:pt idx="0">
                  <c:v>PM-Emissionen / Mitarbeiter</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manuell'!$D$169:$I$169</c:f>
              <c:numCache>
                <c:formatCode>0</c:formatCode>
                <c:ptCount val="6"/>
                <c:pt idx="0">
                  <c:v>0</c:v>
                </c:pt>
                <c:pt idx="1">
                  <c:v>0</c:v>
                </c:pt>
                <c:pt idx="2">
                  <c:v>0</c:v>
                </c:pt>
                <c:pt idx="3">
                  <c:v>0</c:v>
                </c:pt>
                <c:pt idx="4">
                  <c:v>0</c:v>
                </c:pt>
                <c:pt idx="5">
                  <c:v>0</c:v>
                </c:pt>
              </c:numCache>
            </c:numRef>
          </c:val>
        </c:ser>
        <c:ser>
          <c:idx val="11"/>
          <c:order val="11"/>
          <c:tx>
            <c:strRef>
              <c:f>'8.b Kernindikatoren manuell'!$B$170</c:f>
              <c:strCache>
                <c:ptCount val="1"/>
                <c:pt idx="0">
                  <c:v>PM-Emissionen / 
Bruttowertschöpfung</c:v>
                </c:pt>
              </c:strCache>
            </c:strRef>
          </c:tx>
          <c:invertIfNegative val="0"/>
          <c:cat>
            <c:numRef>
              <c:f>'8.b Kernindikatoren manuell'!$D$149:$I$149</c:f>
              <c:numCache>
                <c:formatCode>0</c:formatCode>
                <c:ptCount val="6"/>
                <c:pt idx="0" formatCode="General">
                  <c:v>2017</c:v>
                </c:pt>
                <c:pt idx="1">
                  <c:v>2018</c:v>
                </c:pt>
                <c:pt idx="2">
                  <c:v>2019</c:v>
                </c:pt>
                <c:pt idx="3">
                  <c:v>2020</c:v>
                </c:pt>
                <c:pt idx="4">
                  <c:v>2021</c:v>
                </c:pt>
                <c:pt idx="5">
                  <c:v>2022</c:v>
                </c:pt>
              </c:numCache>
            </c:numRef>
          </c:cat>
          <c:val>
            <c:numRef>
              <c:f>'8.b Kernindikatoren manuell'!$D$170:$I$170</c:f>
              <c:numCache>
                <c:formatCode>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75"/>
        <c:overlap val="-25"/>
        <c:axId val="218093440"/>
        <c:axId val="218094976"/>
      </c:barChart>
      <c:catAx>
        <c:axId val="218093440"/>
        <c:scaling>
          <c:orientation val="minMax"/>
        </c:scaling>
        <c:delete val="0"/>
        <c:axPos val="b"/>
        <c:numFmt formatCode="General" sourceLinked="1"/>
        <c:majorTickMark val="none"/>
        <c:minorTickMark val="none"/>
        <c:tickLblPos val="nextTo"/>
        <c:crossAx val="218094976"/>
        <c:crosses val="autoZero"/>
        <c:auto val="1"/>
        <c:lblAlgn val="ctr"/>
        <c:lblOffset val="100"/>
        <c:noMultiLvlLbl val="0"/>
      </c:catAx>
      <c:valAx>
        <c:axId val="218094976"/>
        <c:scaling>
          <c:orientation val="minMax"/>
        </c:scaling>
        <c:delete val="0"/>
        <c:axPos val="l"/>
        <c:majorGridlines/>
        <c:numFmt formatCode="0" sourceLinked="1"/>
        <c:majorTickMark val="none"/>
        <c:minorTickMark val="none"/>
        <c:tickLblPos val="nextTo"/>
        <c:spPr>
          <a:ln w="9525">
            <a:noFill/>
          </a:ln>
        </c:spPr>
        <c:crossAx val="218093440"/>
        <c:crosses val="autoZero"/>
        <c:crossBetween val="between"/>
      </c:valAx>
    </c:plotArea>
    <c:legend>
      <c:legendPos val="b"/>
      <c:layout>
        <c:manualLayout>
          <c:xMode val="edge"/>
          <c:yMode val="edge"/>
          <c:x val="3.5627915588066772E-2"/>
          <c:y val="0.66107711181219986"/>
          <c:w val="0.93611959104440068"/>
          <c:h val="0.32320922495140003"/>
        </c:manualLayout>
      </c:layout>
      <c:overlay val="1"/>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de-DE" sz="1200" b="1" i="0" u="none" strike="noStrike" kern="1200" baseline="0">
                <a:solidFill>
                  <a:srgbClr val="000000"/>
                </a:solidFill>
                <a:effectLst/>
                <a:latin typeface="Univers"/>
                <a:ea typeface="+mn-ea"/>
                <a:cs typeface="+mn-cs"/>
              </a:defRPr>
            </a:pPr>
            <a:r>
              <a:rPr lang="de-DE" sz="1200" b="1" i="0" u="none" strike="noStrike" kern="1200" baseline="0">
                <a:solidFill>
                  <a:srgbClr val="000000"/>
                </a:solidFill>
                <a:effectLst/>
                <a:latin typeface="Univers"/>
                <a:ea typeface="+mn-ea"/>
                <a:cs typeface="+mn-cs"/>
              </a:rPr>
              <a:t>Kennzahlenentwicklung zur Biodiversität</a:t>
            </a:r>
          </a:p>
        </c:rich>
      </c:tx>
      <c:overlay val="0"/>
    </c:title>
    <c:autoTitleDeleted val="0"/>
    <c:plotArea>
      <c:layout/>
      <c:barChart>
        <c:barDir val="col"/>
        <c:grouping val="clustered"/>
        <c:varyColors val="0"/>
        <c:ser>
          <c:idx val="0"/>
          <c:order val="0"/>
          <c:tx>
            <c:strRef>
              <c:f>'8.b Kernindikatoren manuell'!$B$175</c:f>
              <c:strCache>
                <c:ptCount val="1"/>
                <c:pt idx="0">
                  <c:v>Gesamter Flächenverbrauch / Produktionsmenge</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manuell'!$D$175:$I$175</c:f>
              <c:numCache>
                <c:formatCode>0</c:formatCode>
                <c:ptCount val="6"/>
                <c:pt idx="0">
                  <c:v>0</c:v>
                </c:pt>
                <c:pt idx="1">
                  <c:v>0</c:v>
                </c:pt>
                <c:pt idx="2">
                  <c:v>0</c:v>
                </c:pt>
                <c:pt idx="3">
                  <c:v>0</c:v>
                </c:pt>
                <c:pt idx="4">
                  <c:v>0</c:v>
                </c:pt>
                <c:pt idx="5">
                  <c:v>0</c:v>
                </c:pt>
              </c:numCache>
            </c:numRef>
          </c:val>
        </c:ser>
        <c:ser>
          <c:idx val="1"/>
          <c:order val="1"/>
          <c:tx>
            <c:strRef>
              <c:f>'8.b Kernindikatoren manuell'!$B$176</c:f>
              <c:strCache>
                <c:ptCount val="1"/>
                <c:pt idx="0">
                  <c:v>Gesamter Flächenverbrauch / Mitarbeiter</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manuell'!$D$176:$I$176</c:f>
              <c:numCache>
                <c:formatCode>0</c:formatCode>
                <c:ptCount val="6"/>
                <c:pt idx="0">
                  <c:v>0</c:v>
                </c:pt>
                <c:pt idx="1">
                  <c:v>0</c:v>
                </c:pt>
                <c:pt idx="2">
                  <c:v>0</c:v>
                </c:pt>
                <c:pt idx="3">
                  <c:v>0</c:v>
                </c:pt>
                <c:pt idx="4">
                  <c:v>0</c:v>
                </c:pt>
                <c:pt idx="5">
                  <c:v>0</c:v>
                </c:pt>
              </c:numCache>
            </c:numRef>
          </c:val>
        </c:ser>
        <c:ser>
          <c:idx val="2"/>
          <c:order val="2"/>
          <c:tx>
            <c:strRef>
              <c:f>'8.b Kernindikatoren manuell'!$B$177</c:f>
              <c:strCache>
                <c:ptCount val="1"/>
                <c:pt idx="0">
                  <c:v>Gesamter Flächenverbrauch / Bruttowertschöpfung</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manuell'!$D$177:$I$177</c:f>
              <c:numCache>
                <c:formatCode>0</c:formatCode>
                <c:ptCount val="6"/>
                <c:pt idx="0">
                  <c:v>0</c:v>
                </c:pt>
                <c:pt idx="1">
                  <c:v>0</c:v>
                </c:pt>
                <c:pt idx="2">
                  <c:v>0</c:v>
                </c:pt>
                <c:pt idx="3">
                  <c:v>0</c:v>
                </c:pt>
                <c:pt idx="4">
                  <c:v>0</c:v>
                </c:pt>
                <c:pt idx="5">
                  <c:v>0</c:v>
                </c:pt>
              </c:numCache>
            </c:numRef>
          </c:val>
        </c:ser>
        <c:ser>
          <c:idx val="3"/>
          <c:order val="3"/>
          <c:tx>
            <c:strRef>
              <c:f>'8.b Kernindikatoren manuell'!$B$180</c:f>
              <c:strCache>
                <c:ptCount val="1"/>
                <c:pt idx="0">
                  <c:v>Versiegelte Fläche / Produktionsmenge</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manuell'!$D$180:$I$180</c:f>
              <c:numCache>
                <c:formatCode>General</c:formatCode>
                <c:ptCount val="6"/>
                <c:pt idx="0">
                  <c:v>0</c:v>
                </c:pt>
                <c:pt idx="1">
                  <c:v>0</c:v>
                </c:pt>
                <c:pt idx="2">
                  <c:v>0</c:v>
                </c:pt>
                <c:pt idx="3">
                  <c:v>0</c:v>
                </c:pt>
                <c:pt idx="4">
                  <c:v>0</c:v>
                </c:pt>
                <c:pt idx="5">
                  <c:v>0</c:v>
                </c:pt>
              </c:numCache>
            </c:numRef>
          </c:val>
        </c:ser>
        <c:ser>
          <c:idx val="4"/>
          <c:order val="4"/>
          <c:tx>
            <c:strRef>
              <c:f>'8.b Kernindikatoren manuell'!$B$181</c:f>
              <c:strCache>
                <c:ptCount val="1"/>
                <c:pt idx="0">
                  <c:v>Versiegelte Fläche / Mitarbeiter</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manuell'!$D$181:$I$181</c:f>
              <c:numCache>
                <c:formatCode>0</c:formatCode>
                <c:ptCount val="6"/>
                <c:pt idx="0">
                  <c:v>0</c:v>
                </c:pt>
                <c:pt idx="1">
                  <c:v>0</c:v>
                </c:pt>
                <c:pt idx="2">
                  <c:v>0</c:v>
                </c:pt>
                <c:pt idx="3">
                  <c:v>0</c:v>
                </c:pt>
                <c:pt idx="4">
                  <c:v>0</c:v>
                </c:pt>
                <c:pt idx="5">
                  <c:v>0</c:v>
                </c:pt>
              </c:numCache>
            </c:numRef>
          </c:val>
        </c:ser>
        <c:ser>
          <c:idx val="5"/>
          <c:order val="5"/>
          <c:tx>
            <c:strRef>
              <c:f>'8.b Kernindikatoren manuell'!$B$182</c:f>
              <c:strCache>
                <c:ptCount val="1"/>
                <c:pt idx="0">
                  <c:v>Versiegelte Fläche / Bruttowertschöpfung</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manuell'!$D$182:$I$182</c:f>
              <c:numCache>
                <c:formatCode>0</c:formatCode>
                <c:ptCount val="6"/>
                <c:pt idx="0">
                  <c:v>0</c:v>
                </c:pt>
                <c:pt idx="1">
                  <c:v>0</c:v>
                </c:pt>
                <c:pt idx="2">
                  <c:v>0</c:v>
                </c:pt>
                <c:pt idx="3">
                  <c:v>0</c:v>
                </c:pt>
                <c:pt idx="4">
                  <c:v>0</c:v>
                </c:pt>
                <c:pt idx="5">
                  <c:v>0</c:v>
                </c:pt>
              </c:numCache>
            </c:numRef>
          </c:val>
        </c:ser>
        <c:ser>
          <c:idx val="6"/>
          <c:order val="6"/>
          <c:tx>
            <c:strRef>
              <c:f>'8.b Kernindikatoren manuell'!$B$185</c:f>
              <c:strCache>
                <c:ptCount val="1"/>
                <c:pt idx="0">
                  <c:v>Naturnahe Fläche am Standort / Produktionsmenge</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manuell'!$D$185:$I$185</c:f>
              <c:numCache>
                <c:formatCode>0</c:formatCode>
                <c:ptCount val="6"/>
                <c:pt idx="0">
                  <c:v>0</c:v>
                </c:pt>
                <c:pt idx="1">
                  <c:v>0</c:v>
                </c:pt>
                <c:pt idx="2">
                  <c:v>0</c:v>
                </c:pt>
                <c:pt idx="3">
                  <c:v>0</c:v>
                </c:pt>
                <c:pt idx="4">
                  <c:v>0</c:v>
                </c:pt>
                <c:pt idx="5">
                  <c:v>0</c:v>
                </c:pt>
              </c:numCache>
            </c:numRef>
          </c:val>
        </c:ser>
        <c:ser>
          <c:idx val="7"/>
          <c:order val="7"/>
          <c:tx>
            <c:strRef>
              <c:f>'8.b Kernindikatoren manuell'!$B$186</c:f>
              <c:strCache>
                <c:ptCount val="1"/>
                <c:pt idx="0">
                  <c:v>Naturnahe Fläche am Standort / Mitarbeiter</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manuell'!$D$186:$I$186</c:f>
              <c:numCache>
                <c:formatCode>0</c:formatCode>
                <c:ptCount val="6"/>
                <c:pt idx="0">
                  <c:v>0</c:v>
                </c:pt>
                <c:pt idx="1">
                  <c:v>0</c:v>
                </c:pt>
                <c:pt idx="2">
                  <c:v>0</c:v>
                </c:pt>
                <c:pt idx="3">
                  <c:v>0</c:v>
                </c:pt>
                <c:pt idx="4">
                  <c:v>0</c:v>
                </c:pt>
                <c:pt idx="5">
                  <c:v>0</c:v>
                </c:pt>
              </c:numCache>
            </c:numRef>
          </c:val>
        </c:ser>
        <c:ser>
          <c:idx val="8"/>
          <c:order val="8"/>
          <c:tx>
            <c:strRef>
              <c:f>'8.b Kernindikatoren manuell'!$B$187</c:f>
              <c:strCache>
                <c:ptCount val="1"/>
                <c:pt idx="0">
                  <c:v>Naturnahe Fläche am Standort / Bruttowertschöpfung</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manuell'!$D$187:$I$187</c:f>
              <c:numCache>
                <c:formatCode>0</c:formatCode>
                <c:ptCount val="6"/>
                <c:pt idx="0">
                  <c:v>0</c:v>
                </c:pt>
                <c:pt idx="1">
                  <c:v>0</c:v>
                </c:pt>
                <c:pt idx="2">
                  <c:v>0</c:v>
                </c:pt>
                <c:pt idx="3">
                  <c:v>0</c:v>
                </c:pt>
                <c:pt idx="4">
                  <c:v>0</c:v>
                </c:pt>
                <c:pt idx="5">
                  <c:v>0</c:v>
                </c:pt>
              </c:numCache>
            </c:numRef>
          </c:val>
        </c:ser>
        <c:ser>
          <c:idx val="9"/>
          <c:order val="9"/>
          <c:tx>
            <c:strRef>
              <c:f>'8.b Kernindikatoren manuell'!$B$190</c:f>
              <c:strCache>
                <c:ptCount val="1"/>
                <c:pt idx="0">
                  <c:v>Naturnahe Fläche abseits des Standorts / Produktionsmenge</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manuell'!$D$190:$I$190</c:f>
              <c:numCache>
                <c:formatCode>0</c:formatCode>
                <c:ptCount val="6"/>
                <c:pt idx="0">
                  <c:v>0</c:v>
                </c:pt>
                <c:pt idx="1">
                  <c:v>0</c:v>
                </c:pt>
                <c:pt idx="2">
                  <c:v>0</c:v>
                </c:pt>
                <c:pt idx="3">
                  <c:v>0</c:v>
                </c:pt>
                <c:pt idx="4">
                  <c:v>0</c:v>
                </c:pt>
                <c:pt idx="5">
                  <c:v>0</c:v>
                </c:pt>
              </c:numCache>
            </c:numRef>
          </c:val>
        </c:ser>
        <c:ser>
          <c:idx val="10"/>
          <c:order val="10"/>
          <c:tx>
            <c:strRef>
              <c:f>'8.b Kernindikatoren manuell'!$B$191</c:f>
              <c:strCache>
                <c:ptCount val="1"/>
                <c:pt idx="0">
                  <c:v>Naturnahe Fläche abseits des Standorts / Mitarbeiter</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manuell'!$D$191:$I$191</c:f>
              <c:numCache>
                <c:formatCode>0</c:formatCode>
                <c:ptCount val="6"/>
                <c:pt idx="0">
                  <c:v>0</c:v>
                </c:pt>
                <c:pt idx="1">
                  <c:v>0</c:v>
                </c:pt>
                <c:pt idx="2">
                  <c:v>0</c:v>
                </c:pt>
                <c:pt idx="3">
                  <c:v>0</c:v>
                </c:pt>
                <c:pt idx="4">
                  <c:v>0</c:v>
                </c:pt>
                <c:pt idx="5">
                  <c:v>0</c:v>
                </c:pt>
              </c:numCache>
            </c:numRef>
          </c:val>
        </c:ser>
        <c:ser>
          <c:idx val="11"/>
          <c:order val="11"/>
          <c:tx>
            <c:strRef>
              <c:f>'8.b Kernindikatoren manuell'!$B$192</c:f>
              <c:strCache>
                <c:ptCount val="1"/>
                <c:pt idx="0">
                  <c:v>Naturnahe Fläche abseits des Standorts / Bruttowertschöpfung</c:v>
                </c:pt>
              </c:strCache>
            </c:strRef>
          </c:tx>
          <c:invertIfNegative val="0"/>
          <c:cat>
            <c:numRef>
              <c:f>'8.b Kernindikatoren manuell'!$D$174:$I$174</c:f>
              <c:numCache>
                <c:formatCode>0</c:formatCode>
                <c:ptCount val="6"/>
                <c:pt idx="0">
                  <c:v>2017</c:v>
                </c:pt>
                <c:pt idx="1">
                  <c:v>2018</c:v>
                </c:pt>
                <c:pt idx="2">
                  <c:v>2019</c:v>
                </c:pt>
                <c:pt idx="3">
                  <c:v>2020</c:v>
                </c:pt>
                <c:pt idx="4">
                  <c:v>2021</c:v>
                </c:pt>
                <c:pt idx="5">
                  <c:v>2022</c:v>
                </c:pt>
              </c:numCache>
            </c:numRef>
          </c:cat>
          <c:val>
            <c:numRef>
              <c:f>'8.b Kernindikatoren manuell'!$D$192:$I$192</c:f>
              <c:numCache>
                <c:formatCode>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218235264"/>
        <c:axId val="218236800"/>
      </c:barChart>
      <c:catAx>
        <c:axId val="218235264"/>
        <c:scaling>
          <c:orientation val="minMax"/>
        </c:scaling>
        <c:delete val="0"/>
        <c:axPos val="b"/>
        <c:numFmt formatCode="0" sourceLinked="1"/>
        <c:majorTickMark val="out"/>
        <c:minorTickMark val="none"/>
        <c:tickLblPos val="nextTo"/>
        <c:crossAx val="218236800"/>
        <c:crosses val="autoZero"/>
        <c:auto val="1"/>
        <c:lblAlgn val="ctr"/>
        <c:lblOffset val="100"/>
        <c:noMultiLvlLbl val="0"/>
      </c:catAx>
      <c:valAx>
        <c:axId val="218236800"/>
        <c:scaling>
          <c:orientation val="minMax"/>
        </c:scaling>
        <c:delete val="0"/>
        <c:axPos val="l"/>
        <c:majorGridlines/>
        <c:numFmt formatCode="0" sourceLinked="1"/>
        <c:majorTickMark val="out"/>
        <c:minorTickMark val="none"/>
        <c:tickLblPos val="nextTo"/>
        <c:crossAx val="218235264"/>
        <c:crosses val="autoZero"/>
        <c:crossBetween val="between"/>
      </c:valAx>
    </c:plotArea>
    <c:legend>
      <c:legendPos val="b"/>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de-DE"/>
              <a:t>Anteil am Verbrauch im</a:t>
            </a:r>
            <a:r>
              <a:rPr lang="de-DE" baseline="0"/>
              <a:t> Startjahr</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8.611830597680474E-2"/>
          <c:y val="0.18706718554595697"/>
          <c:w val="0.82776401565764568"/>
          <c:h val="0.59122468518228166"/>
        </c:manualLayout>
      </c:layout>
      <c:pie3DChart>
        <c:varyColors val="1"/>
        <c:ser>
          <c:idx val="0"/>
          <c:order val="0"/>
          <c:tx>
            <c:strRef>
              <c:f>'2.a Energieinput und Emissionen'!$E$44:$J$44</c:f>
              <c:strCache>
                <c:ptCount val="1"/>
                <c:pt idx="0">
                  <c:v>Verbrauch (kWh)</c:v>
                </c:pt>
              </c:strCache>
            </c:strRef>
          </c:tx>
          <c:spPr>
            <a:ln w="12700">
              <a:solidFill>
                <a:srgbClr val="000000"/>
              </a:solidFill>
              <a:prstDash val="solid"/>
            </a:ln>
          </c:spPr>
          <c:dPt>
            <c:idx val="0"/>
            <c:bubble3D val="0"/>
            <c:spPr>
              <a:solidFill>
                <a:srgbClr val="FFCC00"/>
              </a:solidFill>
              <a:ln w="12700">
                <a:solidFill>
                  <a:srgbClr val="000000"/>
                </a:solidFill>
                <a:prstDash val="solid"/>
              </a:ln>
            </c:spPr>
            <c:extLst xmlns:c16r2="http://schemas.microsoft.com/office/drawing/2015/06/chart">
              <c:ext xmlns:c16="http://schemas.microsoft.com/office/drawing/2014/chart" uri="{C3380CC4-5D6E-409C-BE32-E72D297353CC}">
                <c16:uniqueId val="{00000001-8BED-5D48-B981-D95CE6E6C4D8}"/>
              </c:ext>
            </c:extLst>
          </c:dPt>
          <c:dPt>
            <c:idx val="1"/>
            <c:bubble3D val="0"/>
            <c:spPr>
              <a:solidFill>
                <a:srgbClr val="993366"/>
              </a:solidFill>
              <a:ln w="12700">
                <a:solidFill>
                  <a:srgbClr val="000000"/>
                </a:solidFill>
                <a:prstDash val="solid"/>
              </a:ln>
            </c:spPr>
            <c:extLst xmlns:c16r2="http://schemas.microsoft.com/office/drawing/2015/06/chart">
              <c:ext xmlns:c16="http://schemas.microsoft.com/office/drawing/2014/chart" uri="{C3380CC4-5D6E-409C-BE32-E72D297353CC}">
                <c16:uniqueId val="{00000003-8BED-5D48-B981-D95CE6E6C4D8}"/>
              </c:ext>
            </c:extLst>
          </c:dPt>
          <c:dPt>
            <c:idx val="2"/>
            <c:bubble3D val="0"/>
            <c:spPr>
              <a:solidFill>
                <a:srgbClr val="FFFFCC"/>
              </a:solidFill>
              <a:ln w="12700">
                <a:solidFill>
                  <a:srgbClr val="000000"/>
                </a:solidFill>
                <a:prstDash val="solid"/>
              </a:ln>
            </c:spPr>
            <c:extLst xmlns:c16r2="http://schemas.microsoft.com/office/drawing/2015/06/chart">
              <c:ext xmlns:c16="http://schemas.microsoft.com/office/drawing/2014/chart" uri="{C3380CC4-5D6E-409C-BE32-E72D297353CC}">
                <c16:uniqueId val="{00000005-8BED-5D48-B981-D95CE6E6C4D8}"/>
              </c:ext>
            </c:extLst>
          </c:dPt>
          <c:dPt>
            <c:idx val="3"/>
            <c:bubble3D val="0"/>
            <c:spPr>
              <a:solidFill>
                <a:srgbClr val="CCFFFF"/>
              </a:solidFill>
              <a:ln w="12700">
                <a:solidFill>
                  <a:srgbClr val="000000"/>
                </a:solidFill>
                <a:prstDash val="solid"/>
              </a:ln>
            </c:spPr>
            <c:extLst xmlns:c16r2="http://schemas.microsoft.com/office/drawing/2015/06/chart">
              <c:ext xmlns:c16="http://schemas.microsoft.com/office/drawing/2014/chart" uri="{C3380CC4-5D6E-409C-BE32-E72D297353CC}">
                <c16:uniqueId val="{00000007-8BED-5D48-B981-D95CE6E6C4D8}"/>
              </c:ext>
            </c:extLst>
          </c:dPt>
          <c:dPt>
            <c:idx val="4"/>
            <c:bubble3D val="0"/>
            <c:spPr>
              <a:solidFill>
                <a:srgbClr val="660066"/>
              </a:solidFill>
              <a:ln w="12700">
                <a:solidFill>
                  <a:srgbClr val="000000"/>
                </a:solidFill>
                <a:prstDash val="solid"/>
              </a:ln>
            </c:spPr>
            <c:extLst xmlns:c16r2="http://schemas.microsoft.com/office/drawing/2015/06/chart">
              <c:ext xmlns:c16="http://schemas.microsoft.com/office/drawing/2014/chart" uri="{C3380CC4-5D6E-409C-BE32-E72D297353CC}">
                <c16:uniqueId val="{00000009-8BED-5D48-B981-D95CE6E6C4D8}"/>
              </c:ext>
            </c:extLst>
          </c:dPt>
          <c:dPt>
            <c:idx val="5"/>
            <c:bubble3D val="0"/>
            <c:spPr>
              <a:solidFill>
                <a:srgbClr val="FF0000"/>
              </a:solidFill>
              <a:ln w="12700">
                <a:solidFill>
                  <a:srgbClr val="000000"/>
                </a:solidFill>
                <a:prstDash val="solid"/>
              </a:ln>
            </c:spPr>
            <c:extLst xmlns:c16r2="http://schemas.microsoft.com/office/drawing/2015/06/chart">
              <c:ext xmlns:c16="http://schemas.microsoft.com/office/drawing/2014/chart" uri="{C3380CC4-5D6E-409C-BE32-E72D297353CC}">
                <c16:uniqueId val="{0000000B-8BED-5D48-B981-D95CE6E6C4D8}"/>
              </c:ext>
            </c:extLst>
          </c:dPt>
          <c:dPt>
            <c:idx val="6"/>
            <c:bubble3D val="0"/>
            <c:spPr>
              <a:solidFill>
                <a:srgbClr val="0066CC"/>
              </a:solidFill>
              <a:ln w="12700">
                <a:solidFill>
                  <a:srgbClr val="000000"/>
                </a:solidFill>
                <a:prstDash val="solid"/>
              </a:ln>
            </c:spPr>
            <c:extLst xmlns:c16r2="http://schemas.microsoft.com/office/drawing/2015/06/chart">
              <c:ext xmlns:c16="http://schemas.microsoft.com/office/drawing/2014/chart" uri="{C3380CC4-5D6E-409C-BE32-E72D297353CC}">
                <c16:uniqueId val="{0000000D-8BED-5D48-B981-D95CE6E6C4D8}"/>
              </c:ext>
            </c:extLst>
          </c:dPt>
          <c:dPt>
            <c:idx val="7"/>
            <c:bubble3D val="0"/>
            <c:spPr>
              <a:solidFill>
                <a:srgbClr val="CCCCFF"/>
              </a:solidFill>
              <a:ln w="12700">
                <a:solidFill>
                  <a:srgbClr val="000000"/>
                </a:solidFill>
                <a:prstDash val="solid"/>
              </a:ln>
            </c:spPr>
            <c:extLst xmlns:c16r2="http://schemas.microsoft.com/office/drawing/2015/06/chart">
              <c:ext xmlns:c16="http://schemas.microsoft.com/office/drawing/2014/chart" uri="{C3380CC4-5D6E-409C-BE32-E72D297353CC}">
                <c16:uniqueId val="{0000000F-8BED-5D48-B981-D95CE6E6C4D8}"/>
              </c:ext>
            </c:extLst>
          </c:dPt>
          <c:dPt>
            <c:idx val="8"/>
            <c:bubble3D val="0"/>
            <c:spPr>
              <a:solidFill>
                <a:srgbClr val="000080"/>
              </a:solidFill>
              <a:ln w="12700">
                <a:solidFill>
                  <a:srgbClr val="000000"/>
                </a:solidFill>
                <a:prstDash val="solid"/>
              </a:ln>
            </c:spPr>
            <c:extLst xmlns:c16r2="http://schemas.microsoft.com/office/drawing/2015/06/chart">
              <c:ext xmlns:c16="http://schemas.microsoft.com/office/drawing/2014/chart" uri="{C3380CC4-5D6E-409C-BE32-E72D297353CC}">
                <c16:uniqueId val="{00000011-8BED-5D48-B981-D95CE6E6C4D8}"/>
              </c:ext>
            </c:extLst>
          </c:dPt>
          <c:dPt>
            <c:idx val="9"/>
            <c:bubble3D val="0"/>
            <c:spPr>
              <a:solidFill>
                <a:srgbClr val="FF00FF"/>
              </a:solidFill>
              <a:ln w="12700">
                <a:solidFill>
                  <a:srgbClr val="000000"/>
                </a:solidFill>
                <a:prstDash val="solid"/>
              </a:ln>
            </c:spPr>
            <c:extLst xmlns:c16r2="http://schemas.microsoft.com/office/drawing/2015/06/chart">
              <c:ext xmlns:c16="http://schemas.microsoft.com/office/drawing/2014/chart" uri="{C3380CC4-5D6E-409C-BE32-E72D297353CC}">
                <c16:uniqueId val="{00000013-8BED-5D48-B981-D95CE6E6C4D8}"/>
              </c:ext>
            </c:extLst>
          </c:dPt>
          <c:dLbls>
            <c:numFmt formatCode="0%" sourceLinked="0"/>
            <c:spPr>
              <a:noFill/>
              <a:ln w="25400">
                <a:noFill/>
              </a:ln>
            </c:spPr>
            <c:txPr>
              <a:bodyPr/>
              <a:lstStyle/>
              <a:p>
                <a:pPr>
                  <a:defRPr sz="12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eparator> </c:separator>
            <c:showLeaderLines val="1"/>
            <c:extLst xmlns:c16r2="http://schemas.microsoft.com/office/drawing/2015/06/chart">
              <c:ext xmlns:c15="http://schemas.microsoft.com/office/drawing/2012/chart" uri="{CE6537A1-D6FC-4f65-9D91-7224C49458BB}"/>
            </c:extLst>
          </c:dLbls>
          <c:cat>
            <c:strRef>
              <c:f>'2.a Energieinput und Emissionen'!$B$46:$B$55</c:f>
              <c:strCache>
                <c:ptCount val="10"/>
                <c:pt idx="0">
                  <c:v>Strom</c:v>
                </c:pt>
                <c:pt idx="1">
                  <c:v>Heizöl (leicht)</c:v>
                </c:pt>
                <c:pt idx="2">
                  <c:v>Erdgas</c:v>
                </c:pt>
                <c:pt idx="3">
                  <c:v>Fernwärme</c:v>
                </c:pt>
                <c:pt idx="4">
                  <c:v>Hackschnitzel</c:v>
                </c:pt>
                <c:pt idx="5">
                  <c:v>Holzpellets</c:v>
                </c:pt>
                <c:pt idx="6">
                  <c:v>Flüssiggas/ Propangas</c:v>
                </c:pt>
                <c:pt idx="7">
                  <c:v>Erdgas (Kfz)</c:v>
                </c:pt>
                <c:pt idx="8">
                  <c:v>Diesel</c:v>
                </c:pt>
                <c:pt idx="9">
                  <c:v>Benzin</c:v>
                </c:pt>
              </c:strCache>
            </c:strRef>
          </c:cat>
          <c:val>
            <c:numRef>
              <c:f>'2.a Energieinput und Emissionen'!$E$46:$E$55</c:f>
              <c:numCache>
                <c:formatCode>#,##0</c:formatCode>
                <c:ptCount val="10"/>
                <c:pt idx="0">
                  <c:v>0</c:v>
                </c:pt>
                <c:pt idx="1">
                  <c:v>0</c:v>
                </c:pt>
                <c:pt idx="2">
                  <c:v>0</c:v>
                </c:pt>
                <c:pt idx="3">
                  <c:v>0</c:v>
                </c:pt>
                <c:pt idx="4">
                  <c:v>0</c:v>
                </c:pt>
                <c:pt idx="5">
                  <c:v>0</c:v>
                </c:pt>
                <c:pt idx="6">
                  <c:v>0</c:v>
                </c:pt>
                <c:pt idx="7">
                  <c:v>0</c:v>
                </c:pt>
                <c:pt idx="8">
                  <c:v>0</c:v>
                </c:pt>
                <c:pt idx="9">
                  <c:v>0</c:v>
                </c:pt>
              </c:numCache>
            </c:numRef>
          </c:val>
          <c:extLst xmlns:c16r2="http://schemas.microsoft.com/office/drawing/2015/06/chart">
            <c:ext xmlns:c16="http://schemas.microsoft.com/office/drawing/2014/chart" uri="{C3380CC4-5D6E-409C-BE32-E72D297353CC}">
              <c16:uniqueId val="{00000014-8BED-5D48-B981-D95CE6E6C4D8}"/>
            </c:ext>
          </c:extLst>
        </c:ser>
        <c:dLbls>
          <c:showLegendKey val="0"/>
          <c:showVal val="0"/>
          <c:showCatName val="0"/>
          <c:showSerName val="0"/>
          <c:showPercent val="0"/>
          <c:showBubbleSize val="0"/>
          <c:showLeaderLines val="1"/>
        </c:dLbls>
      </c:pie3DChart>
      <c:spPr>
        <a:noFill/>
        <a:ln w="25400">
          <a:noFill/>
        </a:ln>
      </c:spPr>
    </c:plotArea>
    <c:legend>
      <c:legendPos val="r"/>
      <c:layout>
        <c:manualLayout>
          <c:xMode val="edge"/>
          <c:yMode val="edge"/>
          <c:x val="2.7210914482039352E-2"/>
          <c:y val="0.88493814246590452"/>
          <c:w val="0.95124821876795751"/>
          <c:h val="9.2050303235224173E-2"/>
        </c:manualLayout>
      </c:layout>
      <c:overlay val="0"/>
      <c:txPr>
        <a:bodyPr/>
        <a:lstStyle/>
        <a:p>
          <a:pPr>
            <a:defRPr sz="11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575"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50" b="1" i="0" u="none" strike="noStrike" baseline="0">
                <a:solidFill>
                  <a:srgbClr val="000000"/>
                </a:solidFill>
                <a:latin typeface="Arial"/>
                <a:ea typeface="Arial"/>
                <a:cs typeface="Arial"/>
              </a:defRPr>
            </a:pPr>
            <a:r>
              <a:rPr lang="de-DE"/>
              <a:t>CO2-Emissionen (g) </a:t>
            </a:r>
          </a:p>
        </c:rich>
      </c:tx>
      <c:layout>
        <c:manualLayout>
          <c:xMode val="edge"/>
          <c:yMode val="edge"/>
          <c:x val="0.40361719257332018"/>
          <c:y val="8.1695477720457363E-2"/>
        </c:manualLayout>
      </c:layout>
      <c:overlay val="0"/>
      <c:spPr>
        <a:noFill/>
        <a:ln w="25400">
          <a:noFill/>
        </a:ln>
      </c:spPr>
    </c:title>
    <c:autoTitleDeleted val="0"/>
    <c:plotArea>
      <c:layout>
        <c:manualLayout>
          <c:layoutTarget val="inner"/>
          <c:xMode val="edge"/>
          <c:yMode val="edge"/>
          <c:x val="0.12806836983285366"/>
          <c:y val="0.20881265118506662"/>
          <c:w val="0.73319141729308868"/>
          <c:h val="0.64559507751713319"/>
        </c:manualLayout>
      </c:layout>
      <c:barChart>
        <c:barDir val="col"/>
        <c:grouping val="clustered"/>
        <c:varyColors val="0"/>
        <c:ser>
          <c:idx val="0"/>
          <c:order val="0"/>
          <c:tx>
            <c:strRef>
              <c:f>'2.a Energieinput und Emissionen'!$K$44:$Q$44</c:f>
              <c:strCache>
                <c:ptCount val="1"/>
                <c:pt idx="0">
                  <c:v>CO2-äquivalente Emissionen (g)</c:v>
                </c:pt>
              </c:strCache>
            </c:strRef>
          </c:tx>
          <c:spPr>
            <a:solidFill>
              <a:srgbClr val="9999FF"/>
            </a:solidFill>
            <a:ln w="12700">
              <a:solidFill>
                <a:srgbClr val="000000"/>
              </a:solidFill>
              <a:prstDash val="solid"/>
            </a:ln>
          </c:spPr>
          <c:invertIfNegative val="0"/>
          <c:cat>
            <c:numRef>
              <c:f>'2.a Energieinput und Emissionen'!$L$45:$Q$45</c:f>
              <c:numCache>
                <c:formatCode>General</c:formatCode>
                <c:ptCount val="6"/>
                <c:pt idx="0">
                  <c:v>2017</c:v>
                </c:pt>
                <c:pt idx="1">
                  <c:v>2018</c:v>
                </c:pt>
                <c:pt idx="2">
                  <c:v>2019</c:v>
                </c:pt>
                <c:pt idx="3">
                  <c:v>2020</c:v>
                </c:pt>
                <c:pt idx="4">
                  <c:v>2021</c:v>
                </c:pt>
                <c:pt idx="5">
                  <c:v>2022</c:v>
                </c:pt>
              </c:numCache>
            </c:numRef>
          </c:cat>
          <c:val>
            <c:numRef>
              <c:f>'2.a Energieinput und Emissionen'!$L$56:$Q$56</c:f>
              <c:numCache>
                <c:formatCode>#,##0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2095-BD4B-9EBF-54A5F9B10BE7}"/>
            </c:ext>
          </c:extLst>
        </c:ser>
        <c:dLbls>
          <c:showLegendKey val="0"/>
          <c:showVal val="0"/>
          <c:showCatName val="0"/>
          <c:showSerName val="0"/>
          <c:showPercent val="0"/>
          <c:showBubbleSize val="0"/>
        </c:dLbls>
        <c:gapWidth val="150"/>
        <c:axId val="189534976"/>
        <c:axId val="189536512"/>
      </c:barChart>
      <c:catAx>
        <c:axId val="1895349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450" b="0" i="0" u="none" strike="noStrike" baseline="0">
                <a:solidFill>
                  <a:srgbClr val="000000"/>
                </a:solidFill>
                <a:latin typeface="Arial"/>
                <a:ea typeface="Arial"/>
                <a:cs typeface="Arial"/>
              </a:defRPr>
            </a:pPr>
            <a:endParaRPr lang="de-DE"/>
          </a:p>
        </c:txPr>
        <c:crossAx val="189536512"/>
        <c:crosses val="autoZero"/>
        <c:auto val="1"/>
        <c:lblAlgn val="ctr"/>
        <c:lblOffset val="100"/>
        <c:tickLblSkip val="1"/>
        <c:tickMarkSkip val="1"/>
        <c:noMultiLvlLbl val="0"/>
      </c:catAx>
      <c:valAx>
        <c:axId val="189536512"/>
        <c:scaling>
          <c:orientation val="minMax"/>
        </c:scaling>
        <c:delete val="0"/>
        <c:axPos val="l"/>
        <c:majorGridlines>
          <c:spPr>
            <a:ln w="3175">
              <a:solidFill>
                <a:srgbClr val="000000"/>
              </a:solidFill>
              <a:prstDash val="solid"/>
            </a:ln>
          </c:spPr>
        </c:majorGridlines>
        <c:title>
          <c:tx>
            <c:rich>
              <a:bodyPr rot="0" vert="horz"/>
              <a:lstStyle/>
              <a:p>
                <a:pPr algn="ctr">
                  <a:defRPr sz="1425" b="1" i="0" u="none" strike="noStrike" baseline="0">
                    <a:solidFill>
                      <a:srgbClr val="000000"/>
                    </a:solidFill>
                    <a:latin typeface="Arial"/>
                    <a:ea typeface="Arial"/>
                    <a:cs typeface="Arial"/>
                  </a:defRPr>
                </a:pPr>
                <a:r>
                  <a:rPr lang="de-DE"/>
                  <a:t>[g]</a:t>
                </a:r>
              </a:p>
            </c:rich>
          </c:tx>
          <c:layout>
            <c:manualLayout>
              <c:xMode val="edge"/>
              <c:yMode val="edge"/>
              <c:x val="4.951713838317981E-2"/>
              <c:y val="0.1119707862604131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1450" b="0" i="0" u="none" strike="noStrike" baseline="0">
                <a:solidFill>
                  <a:srgbClr val="000000"/>
                </a:solidFill>
                <a:latin typeface="Arial"/>
                <a:ea typeface="Arial"/>
                <a:cs typeface="Arial"/>
              </a:defRPr>
            </a:pPr>
            <a:endParaRPr lang="de-DE"/>
          </a:p>
        </c:txPr>
        <c:crossAx val="189534976"/>
        <c:crosses val="autoZero"/>
        <c:crossBetween val="between"/>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450"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Entwicklung der Luftschadstoffemissionen</a:t>
            </a:r>
          </a:p>
        </c:rich>
      </c:tx>
      <c:overlay val="0"/>
      <c:spPr>
        <a:noFill/>
        <a:ln w="25400">
          <a:noFill/>
        </a:ln>
      </c:spPr>
    </c:title>
    <c:autoTitleDeleted val="0"/>
    <c:plotArea>
      <c:layout/>
      <c:barChart>
        <c:barDir val="col"/>
        <c:grouping val="clustered"/>
        <c:varyColors val="0"/>
        <c:ser>
          <c:idx val="0"/>
          <c:order val="0"/>
          <c:tx>
            <c:strRef>
              <c:f>'2.a Energieinput und Emissionen'!$C$58:$J$58</c:f>
              <c:strCache>
                <c:ptCount val="1"/>
                <c:pt idx="0">
                  <c:v>NOx-Emissionen (g)</c:v>
                </c:pt>
              </c:strCache>
            </c:strRef>
          </c:tx>
          <c:invertIfNegative val="0"/>
          <c:cat>
            <c:numRef>
              <c:f>'2.a Energieinput und Emissionen'!$D$59:$I$59</c:f>
              <c:numCache>
                <c:formatCode>General</c:formatCode>
                <c:ptCount val="6"/>
                <c:pt idx="0">
                  <c:v>2017</c:v>
                </c:pt>
                <c:pt idx="1">
                  <c:v>2018</c:v>
                </c:pt>
                <c:pt idx="2">
                  <c:v>2019</c:v>
                </c:pt>
                <c:pt idx="3">
                  <c:v>2020</c:v>
                </c:pt>
                <c:pt idx="4">
                  <c:v>2021</c:v>
                </c:pt>
                <c:pt idx="5">
                  <c:v>2022</c:v>
                </c:pt>
              </c:numCache>
            </c:numRef>
          </c:cat>
          <c:val>
            <c:numRef>
              <c:f>'2.a Energieinput und Emissionen'!$D$70:$I$70</c:f>
              <c:numCache>
                <c:formatCode>#,##0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0-8AFC-4246-9A4C-A74BF29F9D41}"/>
            </c:ext>
          </c:extLst>
        </c:ser>
        <c:ser>
          <c:idx val="1"/>
          <c:order val="1"/>
          <c:tx>
            <c:strRef>
              <c:f>'2.a Energieinput und Emissionen'!$K$58:$P$58</c:f>
              <c:strCache>
                <c:ptCount val="1"/>
                <c:pt idx="0">
                  <c:v>SO2-Emissionen (g)</c:v>
                </c:pt>
              </c:strCache>
            </c:strRef>
          </c:tx>
          <c:invertIfNegative val="0"/>
          <c:cat>
            <c:numRef>
              <c:f>'2.a Energieinput und Emissionen'!$D$59:$I$59</c:f>
              <c:numCache>
                <c:formatCode>General</c:formatCode>
                <c:ptCount val="6"/>
                <c:pt idx="0">
                  <c:v>2017</c:v>
                </c:pt>
                <c:pt idx="1">
                  <c:v>2018</c:v>
                </c:pt>
                <c:pt idx="2">
                  <c:v>2019</c:v>
                </c:pt>
                <c:pt idx="3">
                  <c:v>2020</c:v>
                </c:pt>
                <c:pt idx="4">
                  <c:v>2021</c:v>
                </c:pt>
                <c:pt idx="5">
                  <c:v>2022</c:v>
                </c:pt>
              </c:numCache>
            </c:numRef>
          </c:cat>
          <c:val>
            <c:numRef>
              <c:f>'2.a Energieinput und Emissionen'!$K$70:$P$70</c:f>
              <c:numCache>
                <c:formatCode>#,##0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1-8AFC-4246-9A4C-A74BF29F9D41}"/>
            </c:ext>
          </c:extLst>
        </c:ser>
        <c:ser>
          <c:idx val="2"/>
          <c:order val="2"/>
          <c:tx>
            <c:strRef>
              <c:f>'2.a Energieinput und Emissionen'!$D$72:$I$72</c:f>
              <c:strCache>
                <c:ptCount val="1"/>
                <c:pt idx="0">
                  <c:v>PM-Emissionen (g) mit Vorketten</c:v>
                </c:pt>
              </c:strCache>
            </c:strRef>
          </c:tx>
          <c:invertIfNegative val="0"/>
          <c:cat>
            <c:numRef>
              <c:f>'2.a Energieinput und Emissionen'!$D$59:$I$59</c:f>
              <c:numCache>
                <c:formatCode>General</c:formatCode>
                <c:ptCount val="6"/>
                <c:pt idx="0">
                  <c:v>2017</c:v>
                </c:pt>
                <c:pt idx="1">
                  <c:v>2018</c:v>
                </c:pt>
                <c:pt idx="2">
                  <c:v>2019</c:v>
                </c:pt>
                <c:pt idx="3">
                  <c:v>2020</c:v>
                </c:pt>
                <c:pt idx="4">
                  <c:v>2021</c:v>
                </c:pt>
                <c:pt idx="5">
                  <c:v>2022</c:v>
                </c:pt>
              </c:numCache>
            </c:numRef>
          </c:cat>
          <c:val>
            <c:numRef>
              <c:f>'2.a Energieinput und Emissionen'!$D$84:$I$84</c:f>
              <c:numCache>
                <c:formatCode>#,##0</c:formatCode>
                <c:ptCount val="6"/>
                <c:pt idx="0">
                  <c:v>0</c:v>
                </c:pt>
                <c:pt idx="1">
                  <c:v>0</c:v>
                </c:pt>
                <c:pt idx="2">
                  <c:v>0</c:v>
                </c:pt>
                <c:pt idx="3">
                  <c:v>0</c:v>
                </c:pt>
                <c:pt idx="4">
                  <c:v>0</c:v>
                </c:pt>
                <c:pt idx="5">
                  <c:v>0</c:v>
                </c:pt>
              </c:numCache>
            </c:numRef>
          </c:val>
          <c:extLst xmlns:c16r2="http://schemas.microsoft.com/office/drawing/2015/06/chart">
            <c:ext xmlns:c16="http://schemas.microsoft.com/office/drawing/2014/chart" uri="{C3380CC4-5D6E-409C-BE32-E72D297353CC}">
              <c16:uniqueId val="{00000002-8AFC-4246-9A4C-A74BF29F9D41}"/>
            </c:ext>
          </c:extLst>
        </c:ser>
        <c:dLbls>
          <c:showLegendKey val="0"/>
          <c:showVal val="0"/>
          <c:showCatName val="0"/>
          <c:showSerName val="0"/>
          <c:showPercent val="0"/>
          <c:showBubbleSize val="0"/>
        </c:dLbls>
        <c:gapWidth val="75"/>
        <c:overlap val="-25"/>
        <c:axId val="189568128"/>
        <c:axId val="189569664"/>
      </c:barChart>
      <c:catAx>
        <c:axId val="189568128"/>
        <c:scaling>
          <c:orientation val="minMax"/>
        </c:scaling>
        <c:delete val="0"/>
        <c:axPos val="b"/>
        <c:numFmt formatCode="General" sourceLinked="1"/>
        <c:majorTickMark val="none"/>
        <c:minorTickMark val="none"/>
        <c:tickLblPos val="nextTo"/>
        <c:txPr>
          <a:bodyPr/>
          <a:lstStyle/>
          <a:p>
            <a:pPr>
              <a:defRPr sz="1600"/>
            </a:pPr>
            <a:endParaRPr lang="de-DE"/>
          </a:p>
        </c:txPr>
        <c:crossAx val="189569664"/>
        <c:crosses val="autoZero"/>
        <c:auto val="1"/>
        <c:lblAlgn val="ctr"/>
        <c:lblOffset val="100"/>
        <c:noMultiLvlLbl val="0"/>
      </c:catAx>
      <c:valAx>
        <c:axId val="189569664"/>
        <c:scaling>
          <c:orientation val="minMax"/>
        </c:scaling>
        <c:delete val="0"/>
        <c:axPos val="l"/>
        <c:majorGridlines/>
        <c:numFmt formatCode="#,##0" sourceLinked="1"/>
        <c:majorTickMark val="none"/>
        <c:minorTickMark val="none"/>
        <c:tickLblPos val="nextTo"/>
        <c:spPr>
          <a:ln w="9525">
            <a:noFill/>
          </a:ln>
        </c:spPr>
        <c:txPr>
          <a:bodyPr/>
          <a:lstStyle/>
          <a:p>
            <a:pPr>
              <a:defRPr sz="1600"/>
            </a:pPr>
            <a:endParaRPr lang="de-DE"/>
          </a:p>
        </c:txPr>
        <c:crossAx val="189568128"/>
        <c:crosses val="autoZero"/>
        <c:crossBetween val="between"/>
      </c:valAx>
    </c:plotArea>
    <c:legend>
      <c:legendPos val="b"/>
      <c:overlay val="0"/>
      <c:txPr>
        <a:bodyPr/>
        <a:lstStyle/>
        <a:p>
          <a:pPr>
            <a:defRPr sz="1600"/>
          </a:pPr>
          <a:endParaRPr lang="de-DE"/>
        </a:p>
      </c:txPr>
    </c:legend>
    <c:plotVisOnly val="1"/>
    <c:dispBlanksAs val="gap"/>
    <c:showDLblsOverMax val="0"/>
  </c:chart>
  <c:printSettings>
    <c:headerFooter/>
    <c:pageMargins b="0.78740157499999996" l="0.7000000000000004" r="0.7000000000000004" t="0.78740157499999996" header="0.30000000000000021" footer="0.3000000000000002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de-DE"/>
              <a:t>Anteil am CO2- Ausstoß im</a:t>
            </a:r>
            <a:r>
              <a:rPr lang="de-DE" baseline="0"/>
              <a:t> Startjahr</a:t>
            </a:r>
            <a:endParaRPr lang="de-DE"/>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0.15178964925979646"/>
          <c:y val="9.3990385941359375E-2"/>
          <c:w val="0.68359511270931694"/>
          <c:h val="0.79154193665278216"/>
        </c:manualLayout>
      </c:layout>
      <c:pie3DChart>
        <c:varyColors val="1"/>
        <c:ser>
          <c:idx val="0"/>
          <c:order val="0"/>
          <c:tx>
            <c:strRef>
              <c:f>'2.b THG-Emissionen manuell'!$K$9:$Q$9</c:f>
              <c:strCache>
                <c:ptCount val="1"/>
                <c:pt idx="0">
                  <c:v>CO2-äquivalente Emissionen (g)</c:v>
                </c:pt>
              </c:strCache>
            </c:strRef>
          </c:tx>
          <c:spPr>
            <a:ln w="12700">
              <a:solidFill>
                <a:srgbClr val="000000"/>
              </a:solidFill>
              <a:prstDash val="solid"/>
            </a:ln>
          </c:spPr>
          <c:dPt>
            <c:idx val="0"/>
            <c:bubble3D val="0"/>
            <c:spPr>
              <a:solidFill>
                <a:srgbClr val="FFCC00"/>
              </a:solidFill>
              <a:ln w="12700">
                <a:solidFill>
                  <a:srgbClr val="000000"/>
                </a:solidFill>
                <a:prstDash val="solid"/>
              </a:ln>
            </c:spPr>
            <c:extLst xmlns:c16r2="http://schemas.microsoft.com/office/drawing/2015/06/chart">
              <c:ext xmlns:c16="http://schemas.microsoft.com/office/drawing/2014/chart" uri="{C3380CC4-5D6E-409C-BE32-E72D297353CC}">
                <c16:uniqueId val="{00000001-95E7-9249-BB7A-FFB59EE318AA}"/>
              </c:ext>
            </c:extLst>
          </c:dPt>
          <c:dPt>
            <c:idx val="1"/>
            <c:bubble3D val="0"/>
            <c:spPr>
              <a:solidFill>
                <a:srgbClr val="993366"/>
              </a:solidFill>
              <a:ln w="12700">
                <a:solidFill>
                  <a:srgbClr val="000000"/>
                </a:solidFill>
                <a:prstDash val="solid"/>
              </a:ln>
            </c:spPr>
            <c:extLst xmlns:c16r2="http://schemas.microsoft.com/office/drawing/2015/06/chart">
              <c:ext xmlns:c16="http://schemas.microsoft.com/office/drawing/2014/chart" uri="{C3380CC4-5D6E-409C-BE32-E72D297353CC}">
                <c16:uniqueId val="{00000003-95E7-9249-BB7A-FFB59EE318AA}"/>
              </c:ext>
            </c:extLst>
          </c:dPt>
          <c:dPt>
            <c:idx val="2"/>
            <c:bubble3D val="0"/>
            <c:spPr>
              <a:solidFill>
                <a:srgbClr val="FFFFCC"/>
              </a:solidFill>
              <a:ln w="12700">
                <a:solidFill>
                  <a:srgbClr val="000000"/>
                </a:solidFill>
                <a:prstDash val="solid"/>
              </a:ln>
            </c:spPr>
            <c:extLst xmlns:c16r2="http://schemas.microsoft.com/office/drawing/2015/06/chart">
              <c:ext xmlns:c16="http://schemas.microsoft.com/office/drawing/2014/chart" uri="{C3380CC4-5D6E-409C-BE32-E72D297353CC}">
                <c16:uniqueId val="{00000005-95E7-9249-BB7A-FFB59EE318AA}"/>
              </c:ext>
            </c:extLst>
          </c:dPt>
          <c:dPt>
            <c:idx val="3"/>
            <c:bubble3D val="0"/>
            <c:spPr>
              <a:solidFill>
                <a:srgbClr val="CCFFFF"/>
              </a:solidFill>
              <a:ln w="12700">
                <a:solidFill>
                  <a:srgbClr val="000000"/>
                </a:solidFill>
                <a:prstDash val="solid"/>
              </a:ln>
            </c:spPr>
            <c:extLst xmlns:c16r2="http://schemas.microsoft.com/office/drawing/2015/06/chart">
              <c:ext xmlns:c16="http://schemas.microsoft.com/office/drawing/2014/chart" uri="{C3380CC4-5D6E-409C-BE32-E72D297353CC}">
                <c16:uniqueId val="{00000007-95E7-9249-BB7A-FFB59EE318AA}"/>
              </c:ext>
            </c:extLst>
          </c:dPt>
          <c:dPt>
            <c:idx val="4"/>
            <c:bubble3D val="0"/>
            <c:spPr>
              <a:solidFill>
                <a:srgbClr val="660066"/>
              </a:solidFill>
              <a:ln w="12700">
                <a:solidFill>
                  <a:srgbClr val="000000"/>
                </a:solidFill>
                <a:prstDash val="solid"/>
              </a:ln>
            </c:spPr>
            <c:extLst xmlns:c16r2="http://schemas.microsoft.com/office/drawing/2015/06/chart">
              <c:ext xmlns:c16="http://schemas.microsoft.com/office/drawing/2014/chart" uri="{C3380CC4-5D6E-409C-BE32-E72D297353CC}">
                <c16:uniqueId val="{00000009-95E7-9249-BB7A-FFB59EE318AA}"/>
              </c:ext>
            </c:extLst>
          </c:dPt>
          <c:dPt>
            <c:idx val="5"/>
            <c:bubble3D val="0"/>
            <c:spPr>
              <a:solidFill>
                <a:srgbClr val="FF0000"/>
              </a:solidFill>
              <a:ln w="12700">
                <a:solidFill>
                  <a:srgbClr val="000000"/>
                </a:solidFill>
                <a:prstDash val="solid"/>
              </a:ln>
            </c:spPr>
            <c:extLst xmlns:c16r2="http://schemas.microsoft.com/office/drawing/2015/06/chart">
              <c:ext xmlns:c16="http://schemas.microsoft.com/office/drawing/2014/chart" uri="{C3380CC4-5D6E-409C-BE32-E72D297353CC}">
                <c16:uniqueId val="{0000000B-95E7-9249-BB7A-FFB59EE318AA}"/>
              </c:ext>
            </c:extLst>
          </c:dPt>
          <c:dPt>
            <c:idx val="6"/>
            <c:bubble3D val="0"/>
            <c:spPr>
              <a:solidFill>
                <a:srgbClr val="0066CC"/>
              </a:solidFill>
              <a:ln w="12700">
                <a:solidFill>
                  <a:srgbClr val="000000"/>
                </a:solidFill>
                <a:prstDash val="solid"/>
              </a:ln>
            </c:spPr>
            <c:extLst xmlns:c16r2="http://schemas.microsoft.com/office/drawing/2015/06/chart">
              <c:ext xmlns:c16="http://schemas.microsoft.com/office/drawing/2014/chart" uri="{C3380CC4-5D6E-409C-BE32-E72D297353CC}">
                <c16:uniqueId val="{0000000D-95E7-9249-BB7A-FFB59EE318AA}"/>
              </c:ext>
            </c:extLst>
          </c:dPt>
          <c:dPt>
            <c:idx val="7"/>
            <c:bubble3D val="0"/>
            <c:spPr>
              <a:solidFill>
                <a:srgbClr val="9999FF"/>
              </a:solidFill>
              <a:ln w="12700">
                <a:solidFill>
                  <a:srgbClr val="000000"/>
                </a:solidFill>
                <a:prstDash val="solid"/>
              </a:ln>
            </c:spPr>
            <c:extLst xmlns:c16r2="http://schemas.microsoft.com/office/drawing/2015/06/chart">
              <c:ext xmlns:c16="http://schemas.microsoft.com/office/drawing/2014/chart" uri="{C3380CC4-5D6E-409C-BE32-E72D297353CC}">
                <c16:uniqueId val="{0000000F-95E7-9249-BB7A-FFB59EE318AA}"/>
              </c:ext>
            </c:extLst>
          </c:dPt>
          <c:dPt>
            <c:idx val="8"/>
            <c:bubble3D val="0"/>
            <c:spPr>
              <a:solidFill>
                <a:srgbClr val="9999FF"/>
              </a:solidFill>
              <a:ln w="12700">
                <a:solidFill>
                  <a:srgbClr val="000000"/>
                </a:solidFill>
                <a:prstDash val="solid"/>
              </a:ln>
            </c:spPr>
            <c:extLst xmlns:c16r2="http://schemas.microsoft.com/office/drawing/2015/06/chart">
              <c:ext xmlns:c16="http://schemas.microsoft.com/office/drawing/2014/chart" uri="{C3380CC4-5D6E-409C-BE32-E72D297353CC}">
                <c16:uniqueId val="{00000011-95E7-9249-BB7A-FFB59EE318AA}"/>
              </c:ext>
            </c:extLst>
          </c:dPt>
          <c:dPt>
            <c:idx val="9"/>
            <c:bubble3D val="0"/>
            <c:spPr>
              <a:solidFill>
                <a:srgbClr val="9999FF"/>
              </a:solidFill>
              <a:ln w="12700">
                <a:solidFill>
                  <a:srgbClr val="000000"/>
                </a:solidFill>
                <a:prstDash val="solid"/>
              </a:ln>
            </c:spPr>
            <c:extLst xmlns:c16r2="http://schemas.microsoft.com/office/drawing/2015/06/chart">
              <c:ext xmlns:c16="http://schemas.microsoft.com/office/drawing/2014/chart" uri="{C3380CC4-5D6E-409C-BE32-E72D297353CC}">
                <c16:uniqueId val="{00000013-95E7-9249-BB7A-FFB59EE318AA}"/>
              </c:ext>
            </c:extLst>
          </c:dPt>
          <c:dLbls>
            <c:numFmt formatCode="0%" sourceLinked="0"/>
            <c:spPr>
              <a:noFill/>
              <a:ln w="25400">
                <a:noFill/>
              </a:ln>
            </c:spPr>
            <c:txPr>
              <a:bodyPr/>
              <a:lstStyle/>
              <a:p>
                <a:pPr>
                  <a:defRPr sz="12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1"/>
            <c:extLst xmlns:c16r2="http://schemas.microsoft.com/office/drawing/2015/06/chart">
              <c:ext xmlns:c15="http://schemas.microsoft.com/office/drawing/2012/chart" uri="{CE6537A1-D6FC-4f65-9D91-7224C49458BB}"/>
            </c:extLst>
          </c:dLbls>
          <c:cat>
            <c:strRef>
              <c:f>'2.b THG-Emissionen manuell'!$B$11:$B$20</c:f>
              <c:strCache>
                <c:ptCount val="10"/>
                <c:pt idx="0">
                  <c:v>Strom</c:v>
                </c:pt>
                <c:pt idx="1">
                  <c:v>Heizöl (leicht)</c:v>
                </c:pt>
                <c:pt idx="2">
                  <c:v>Erdgas</c:v>
                </c:pt>
                <c:pt idx="3">
                  <c:v>Fernwärme</c:v>
                </c:pt>
                <c:pt idx="4">
                  <c:v>Hackschnitzel</c:v>
                </c:pt>
                <c:pt idx="5">
                  <c:v>Holzpellets</c:v>
                </c:pt>
                <c:pt idx="6">
                  <c:v>Flüssiggas/Propangas</c:v>
                </c:pt>
                <c:pt idx="7">
                  <c:v>Erdgas (Kfz)</c:v>
                </c:pt>
                <c:pt idx="8">
                  <c:v>Diesel</c:v>
                </c:pt>
                <c:pt idx="9">
                  <c:v>Benzin</c:v>
                </c:pt>
              </c:strCache>
            </c:strRef>
          </c:cat>
          <c:val>
            <c:numRef>
              <c:f>'2.b THG-Emissionen manuell'!$L$11:$L$20</c:f>
              <c:numCache>
                <c:formatCode>#,##0</c:formatCode>
                <c:ptCount val="10"/>
                <c:pt idx="0">
                  <c:v>0</c:v>
                </c:pt>
                <c:pt idx="1">
                  <c:v>0</c:v>
                </c:pt>
                <c:pt idx="2">
                  <c:v>0</c:v>
                </c:pt>
                <c:pt idx="3">
                  <c:v>0</c:v>
                </c:pt>
                <c:pt idx="4">
                  <c:v>0</c:v>
                </c:pt>
                <c:pt idx="5">
                  <c:v>0</c:v>
                </c:pt>
                <c:pt idx="6">
                  <c:v>0</c:v>
                </c:pt>
                <c:pt idx="7">
                  <c:v>0</c:v>
                </c:pt>
                <c:pt idx="8">
                  <c:v>0</c:v>
                </c:pt>
                <c:pt idx="9">
                  <c:v>0</c:v>
                </c:pt>
              </c:numCache>
            </c:numRef>
          </c:val>
          <c:extLst xmlns:c16r2="http://schemas.microsoft.com/office/drawing/2015/06/chart">
            <c:ext xmlns:c16="http://schemas.microsoft.com/office/drawing/2014/chart" uri="{C3380CC4-5D6E-409C-BE32-E72D297353CC}">
              <c16:uniqueId val="{00000014-95E7-9249-BB7A-FFB59EE318AA}"/>
            </c:ext>
          </c:extLst>
        </c:ser>
        <c:dLbls>
          <c:showLegendKey val="0"/>
          <c:showVal val="0"/>
          <c:showCatName val="0"/>
          <c:showSerName val="0"/>
          <c:showPercent val="0"/>
          <c:showBubbleSize val="0"/>
          <c:showLeaderLines val="1"/>
        </c:dLbls>
      </c:pie3DChart>
      <c:spPr>
        <a:noFill/>
        <a:ln w="25400">
          <a:noFill/>
        </a:ln>
      </c:spPr>
    </c:plotArea>
    <c:legend>
      <c:legendPos val="r"/>
      <c:layout>
        <c:manualLayout>
          <c:xMode val="edge"/>
          <c:yMode val="edge"/>
          <c:x val="7.3010077892512616E-3"/>
          <c:y val="0.85181600323674955"/>
          <c:w val="0.98380041595146628"/>
          <c:h val="0.13109209174940104"/>
        </c:manualLayout>
      </c:layout>
      <c:overlay val="0"/>
      <c:txPr>
        <a:bodyPr/>
        <a:lstStyle/>
        <a:p>
          <a:pPr>
            <a:defRPr sz="11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425"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paperSize="9" orientation="landscape"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de-DE"/>
              <a:t>Anteil am Verbrauch im</a:t>
            </a:r>
            <a:r>
              <a:rPr lang="de-DE" baseline="0"/>
              <a:t> Startjahr</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manualLayout>
          <c:layoutTarget val="inner"/>
          <c:xMode val="edge"/>
          <c:yMode val="edge"/>
          <c:x val="8.611830597680474E-2"/>
          <c:y val="0.18706718554595697"/>
          <c:w val="0.82776401565764568"/>
          <c:h val="0.59122468518228166"/>
        </c:manualLayout>
      </c:layout>
      <c:pie3DChart>
        <c:varyColors val="1"/>
        <c:ser>
          <c:idx val="0"/>
          <c:order val="0"/>
          <c:tx>
            <c:strRef>
              <c:f>'2.b THG-Emissionen manuell'!$E$9:$J$9</c:f>
              <c:strCache>
                <c:ptCount val="1"/>
                <c:pt idx="0">
                  <c:v>Verbrauch (kWh)</c:v>
                </c:pt>
              </c:strCache>
            </c:strRef>
          </c:tx>
          <c:spPr>
            <a:ln w="12700">
              <a:solidFill>
                <a:srgbClr val="000000"/>
              </a:solidFill>
              <a:prstDash val="solid"/>
            </a:ln>
          </c:spPr>
          <c:dPt>
            <c:idx val="0"/>
            <c:bubble3D val="0"/>
            <c:spPr>
              <a:solidFill>
                <a:srgbClr val="FFCC00"/>
              </a:solidFill>
              <a:ln w="12700">
                <a:solidFill>
                  <a:srgbClr val="000000"/>
                </a:solidFill>
                <a:prstDash val="solid"/>
              </a:ln>
            </c:spPr>
            <c:extLst xmlns:c16r2="http://schemas.microsoft.com/office/drawing/2015/06/chart">
              <c:ext xmlns:c16="http://schemas.microsoft.com/office/drawing/2014/chart" uri="{C3380CC4-5D6E-409C-BE32-E72D297353CC}">
                <c16:uniqueId val="{00000001-8F11-E646-8885-66D831A8A222}"/>
              </c:ext>
            </c:extLst>
          </c:dPt>
          <c:dPt>
            <c:idx val="1"/>
            <c:bubble3D val="0"/>
            <c:spPr>
              <a:solidFill>
                <a:srgbClr val="993366"/>
              </a:solidFill>
              <a:ln w="12700">
                <a:solidFill>
                  <a:srgbClr val="000000"/>
                </a:solidFill>
                <a:prstDash val="solid"/>
              </a:ln>
            </c:spPr>
            <c:extLst xmlns:c16r2="http://schemas.microsoft.com/office/drawing/2015/06/chart">
              <c:ext xmlns:c16="http://schemas.microsoft.com/office/drawing/2014/chart" uri="{C3380CC4-5D6E-409C-BE32-E72D297353CC}">
                <c16:uniqueId val="{00000003-8F11-E646-8885-66D831A8A222}"/>
              </c:ext>
            </c:extLst>
          </c:dPt>
          <c:dPt>
            <c:idx val="2"/>
            <c:bubble3D val="0"/>
            <c:spPr>
              <a:solidFill>
                <a:srgbClr val="FFFFCC"/>
              </a:solidFill>
              <a:ln w="12700">
                <a:solidFill>
                  <a:srgbClr val="000000"/>
                </a:solidFill>
                <a:prstDash val="solid"/>
              </a:ln>
            </c:spPr>
            <c:extLst xmlns:c16r2="http://schemas.microsoft.com/office/drawing/2015/06/chart">
              <c:ext xmlns:c16="http://schemas.microsoft.com/office/drawing/2014/chart" uri="{C3380CC4-5D6E-409C-BE32-E72D297353CC}">
                <c16:uniqueId val="{00000005-8F11-E646-8885-66D831A8A222}"/>
              </c:ext>
            </c:extLst>
          </c:dPt>
          <c:dPt>
            <c:idx val="3"/>
            <c:bubble3D val="0"/>
            <c:spPr>
              <a:solidFill>
                <a:srgbClr val="CCFFFF"/>
              </a:solidFill>
              <a:ln w="12700">
                <a:solidFill>
                  <a:srgbClr val="000000"/>
                </a:solidFill>
                <a:prstDash val="solid"/>
              </a:ln>
            </c:spPr>
            <c:extLst xmlns:c16r2="http://schemas.microsoft.com/office/drawing/2015/06/chart">
              <c:ext xmlns:c16="http://schemas.microsoft.com/office/drawing/2014/chart" uri="{C3380CC4-5D6E-409C-BE32-E72D297353CC}">
                <c16:uniqueId val="{00000007-8F11-E646-8885-66D831A8A222}"/>
              </c:ext>
            </c:extLst>
          </c:dPt>
          <c:dPt>
            <c:idx val="4"/>
            <c:bubble3D val="0"/>
            <c:spPr>
              <a:solidFill>
                <a:srgbClr val="660066"/>
              </a:solidFill>
              <a:ln w="12700">
                <a:solidFill>
                  <a:srgbClr val="000000"/>
                </a:solidFill>
                <a:prstDash val="solid"/>
              </a:ln>
            </c:spPr>
            <c:extLst xmlns:c16r2="http://schemas.microsoft.com/office/drawing/2015/06/chart">
              <c:ext xmlns:c16="http://schemas.microsoft.com/office/drawing/2014/chart" uri="{C3380CC4-5D6E-409C-BE32-E72D297353CC}">
                <c16:uniqueId val="{00000009-8F11-E646-8885-66D831A8A222}"/>
              </c:ext>
            </c:extLst>
          </c:dPt>
          <c:dPt>
            <c:idx val="5"/>
            <c:bubble3D val="0"/>
            <c:spPr>
              <a:solidFill>
                <a:srgbClr val="FF0000"/>
              </a:solidFill>
              <a:ln w="12700">
                <a:solidFill>
                  <a:srgbClr val="000000"/>
                </a:solidFill>
                <a:prstDash val="solid"/>
              </a:ln>
            </c:spPr>
            <c:extLst xmlns:c16r2="http://schemas.microsoft.com/office/drawing/2015/06/chart">
              <c:ext xmlns:c16="http://schemas.microsoft.com/office/drawing/2014/chart" uri="{C3380CC4-5D6E-409C-BE32-E72D297353CC}">
                <c16:uniqueId val="{0000000B-8F11-E646-8885-66D831A8A222}"/>
              </c:ext>
            </c:extLst>
          </c:dPt>
          <c:dPt>
            <c:idx val="6"/>
            <c:bubble3D val="0"/>
            <c:spPr>
              <a:solidFill>
                <a:srgbClr val="0066CC"/>
              </a:solidFill>
              <a:ln w="12700">
                <a:solidFill>
                  <a:srgbClr val="000000"/>
                </a:solidFill>
                <a:prstDash val="solid"/>
              </a:ln>
            </c:spPr>
            <c:extLst xmlns:c16r2="http://schemas.microsoft.com/office/drawing/2015/06/chart">
              <c:ext xmlns:c16="http://schemas.microsoft.com/office/drawing/2014/chart" uri="{C3380CC4-5D6E-409C-BE32-E72D297353CC}">
                <c16:uniqueId val="{0000000D-8F11-E646-8885-66D831A8A222}"/>
              </c:ext>
            </c:extLst>
          </c:dPt>
          <c:dPt>
            <c:idx val="7"/>
            <c:bubble3D val="0"/>
            <c:spPr>
              <a:solidFill>
                <a:srgbClr val="CCCCFF"/>
              </a:solidFill>
              <a:ln w="12700">
                <a:solidFill>
                  <a:srgbClr val="000000"/>
                </a:solidFill>
                <a:prstDash val="solid"/>
              </a:ln>
            </c:spPr>
            <c:extLst xmlns:c16r2="http://schemas.microsoft.com/office/drawing/2015/06/chart">
              <c:ext xmlns:c16="http://schemas.microsoft.com/office/drawing/2014/chart" uri="{C3380CC4-5D6E-409C-BE32-E72D297353CC}">
                <c16:uniqueId val="{0000000F-8F11-E646-8885-66D831A8A222}"/>
              </c:ext>
            </c:extLst>
          </c:dPt>
          <c:dPt>
            <c:idx val="8"/>
            <c:bubble3D val="0"/>
            <c:spPr>
              <a:solidFill>
                <a:srgbClr val="000080"/>
              </a:solidFill>
              <a:ln w="12700">
                <a:solidFill>
                  <a:srgbClr val="000000"/>
                </a:solidFill>
                <a:prstDash val="solid"/>
              </a:ln>
            </c:spPr>
            <c:extLst xmlns:c16r2="http://schemas.microsoft.com/office/drawing/2015/06/chart">
              <c:ext xmlns:c16="http://schemas.microsoft.com/office/drawing/2014/chart" uri="{C3380CC4-5D6E-409C-BE32-E72D297353CC}">
                <c16:uniqueId val="{00000011-8F11-E646-8885-66D831A8A222}"/>
              </c:ext>
            </c:extLst>
          </c:dPt>
          <c:dPt>
            <c:idx val="9"/>
            <c:bubble3D val="0"/>
            <c:spPr>
              <a:solidFill>
                <a:srgbClr val="FF00FF"/>
              </a:solidFill>
              <a:ln w="12700">
                <a:solidFill>
                  <a:srgbClr val="000000"/>
                </a:solidFill>
                <a:prstDash val="solid"/>
              </a:ln>
            </c:spPr>
            <c:extLst xmlns:c16r2="http://schemas.microsoft.com/office/drawing/2015/06/chart">
              <c:ext xmlns:c16="http://schemas.microsoft.com/office/drawing/2014/chart" uri="{C3380CC4-5D6E-409C-BE32-E72D297353CC}">
                <c16:uniqueId val="{00000013-8F11-E646-8885-66D831A8A222}"/>
              </c:ext>
            </c:extLst>
          </c:dPt>
          <c:dLbls>
            <c:numFmt formatCode="0%" sourceLinked="0"/>
            <c:spPr>
              <a:noFill/>
              <a:ln w="25400">
                <a:noFill/>
              </a:ln>
            </c:spPr>
            <c:txPr>
              <a:bodyPr/>
              <a:lstStyle/>
              <a:p>
                <a:pPr>
                  <a:defRPr sz="12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eparator> </c:separator>
            <c:showLeaderLines val="1"/>
            <c:extLst xmlns:c16r2="http://schemas.microsoft.com/office/drawing/2015/06/chart">
              <c:ext xmlns:c15="http://schemas.microsoft.com/office/drawing/2012/chart" uri="{CE6537A1-D6FC-4f65-9D91-7224C49458BB}"/>
            </c:extLst>
          </c:dLbls>
          <c:cat>
            <c:strRef>
              <c:f>'2.b THG-Emissionen manuell'!$B$11:$B$20</c:f>
              <c:strCache>
                <c:ptCount val="10"/>
                <c:pt idx="0">
                  <c:v>Strom</c:v>
                </c:pt>
                <c:pt idx="1">
                  <c:v>Heizöl (leicht)</c:v>
                </c:pt>
                <c:pt idx="2">
                  <c:v>Erdgas</c:v>
                </c:pt>
                <c:pt idx="3">
                  <c:v>Fernwärme</c:v>
                </c:pt>
                <c:pt idx="4">
                  <c:v>Hackschnitzel</c:v>
                </c:pt>
                <c:pt idx="5">
                  <c:v>Holzpellets</c:v>
                </c:pt>
                <c:pt idx="6">
                  <c:v>Flüssiggas/Propangas</c:v>
                </c:pt>
                <c:pt idx="7">
                  <c:v>Erdgas (Kfz)</c:v>
                </c:pt>
                <c:pt idx="8">
                  <c:v>Diesel</c:v>
                </c:pt>
                <c:pt idx="9">
                  <c:v>Benzin</c:v>
                </c:pt>
              </c:strCache>
            </c:strRef>
          </c:cat>
          <c:val>
            <c:numRef>
              <c:f>'2.b THG-Emissionen manuell'!$E$11:$E$20</c:f>
              <c:numCache>
                <c:formatCode>#,##0</c:formatCode>
                <c:ptCount val="10"/>
              </c:numCache>
            </c:numRef>
          </c:val>
          <c:extLst xmlns:c16r2="http://schemas.microsoft.com/office/drawing/2015/06/chart">
            <c:ext xmlns:c16="http://schemas.microsoft.com/office/drawing/2014/chart" uri="{C3380CC4-5D6E-409C-BE32-E72D297353CC}">
              <c16:uniqueId val="{00000014-8F11-E646-8885-66D831A8A222}"/>
            </c:ext>
          </c:extLst>
        </c:ser>
        <c:dLbls>
          <c:showLegendKey val="0"/>
          <c:showVal val="0"/>
          <c:showCatName val="0"/>
          <c:showSerName val="0"/>
          <c:showPercent val="0"/>
          <c:showBubbleSize val="0"/>
          <c:showLeaderLines val="1"/>
        </c:dLbls>
      </c:pie3DChart>
      <c:spPr>
        <a:noFill/>
        <a:ln w="25400">
          <a:noFill/>
        </a:ln>
      </c:spPr>
    </c:plotArea>
    <c:legend>
      <c:legendPos val="r"/>
      <c:layout>
        <c:manualLayout>
          <c:xMode val="edge"/>
          <c:yMode val="edge"/>
          <c:x val="2.6128266033254157E-2"/>
          <c:y val="0.88493814246590452"/>
          <c:w val="0.95130641330166266"/>
          <c:h val="9.2050303235224173E-2"/>
        </c:manualLayout>
      </c:layout>
      <c:overlay val="0"/>
      <c:txPr>
        <a:bodyPr/>
        <a:lstStyle/>
        <a:p>
          <a:pPr>
            <a:defRPr sz="11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575" b="0" i="0" u="none" strike="noStrike" baseline="0">
          <a:solidFill>
            <a:srgbClr val="000000"/>
          </a:solidFill>
          <a:latin typeface="Arial"/>
          <a:ea typeface="Arial"/>
          <a:cs typeface="Arial"/>
        </a:defRPr>
      </a:pPr>
      <a:endParaRPr lang="de-DE"/>
    </a:p>
  </c:txPr>
  <c:printSettings>
    <c:headerFooter alignWithMargins="0"/>
    <c:pageMargins b="0.98425196899999956" l="0.75000000000000033" r="0.75000000000000033" t="0.98425196899999956" header="0.49212598450000039" footer="0.49212598450000039"/>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10.xml.rels><?xml version="1.0" encoding="UTF-8" standalone="yes"?>
<Relationships xmlns="http://schemas.openxmlformats.org/package/2006/relationships"><Relationship Id="rId8" Type="http://schemas.openxmlformats.org/officeDocument/2006/relationships/chart" Target="../charts/chart43.xml"/><Relationship Id="rId3" Type="http://schemas.openxmlformats.org/officeDocument/2006/relationships/chart" Target="../charts/chart38.xml"/><Relationship Id="rId7" Type="http://schemas.openxmlformats.org/officeDocument/2006/relationships/chart" Target="../charts/chart42.xml"/><Relationship Id="rId2" Type="http://schemas.openxmlformats.org/officeDocument/2006/relationships/chart" Target="../charts/chart37.xml"/><Relationship Id="rId1" Type="http://schemas.openxmlformats.org/officeDocument/2006/relationships/chart" Target="../charts/chart36.xml"/><Relationship Id="rId6" Type="http://schemas.openxmlformats.org/officeDocument/2006/relationships/chart" Target="../charts/chart41.xml"/><Relationship Id="rId5" Type="http://schemas.openxmlformats.org/officeDocument/2006/relationships/chart" Target="../charts/chart40.xml"/><Relationship Id="rId4" Type="http://schemas.openxmlformats.org/officeDocument/2006/relationships/chart" Target="../charts/chart39.xml"/><Relationship Id="rId9" Type="http://schemas.openxmlformats.org/officeDocument/2006/relationships/chart" Target="../charts/chart4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4" Type="http://schemas.openxmlformats.org/officeDocument/2006/relationships/chart" Target="../charts/chart1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6.xml"/><Relationship Id="rId1" Type="http://schemas.openxmlformats.org/officeDocument/2006/relationships/chart" Target="../charts/chart15.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chart" Target="../charts/chart25.xml"/><Relationship Id="rId1" Type="http://schemas.openxmlformats.org/officeDocument/2006/relationships/chart" Target="../charts/chart24.xml"/></Relationships>
</file>

<file path=xl/drawings/_rels/drawing9.xml.rels><?xml version="1.0" encoding="UTF-8" standalone="yes"?>
<Relationships xmlns="http://schemas.openxmlformats.org/package/2006/relationships"><Relationship Id="rId8" Type="http://schemas.openxmlformats.org/officeDocument/2006/relationships/chart" Target="../charts/chart34.xml"/><Relationship Id="rId3" Type="http://schemas.openxmlformats.org/officeDocument/2006/relationships/chart" Target="../charts/chart29.xml"/><Relationship Id="rId7" Type="http://schemas.openxmlformats.org/officeDocument/2006/relationships/chart" Target="../charts/chart33.xml"/><Relationship Id="rId2" Type="http://schemas.openxmlformats.org/officeDocument/2006/relationships/chart" Target="../charts/chart28.xml"/><Relationship Id="rId1" Type="http://schemas.openxmlformats.org/officeDocument/2006/relationships/chart" Target="../charts/chart27.xml"/><Relationship Id="rId6" Type="http://schemas.openxmlformats.org/officeDocument/2006/relationships/chart" Target="../charts/chart32.xml"/><Relationship Id="rId5" Type="http://schemas.openxmlformats.org/officeDocument/2006/relationships/chart" Target="../charts/chart31.xml"/><Relationship Id="rId4" Type="http://schemas.openxmlformats.org/officeDocument/2006/relationships/chart" Target="../charts/chart30.xml"/><Relationship Id="rId9" Type="http://schemas.openxmlformats.org/officeDocument/2006/relationships/chart" Target="../charts/chart35.xml"/></Relationships>
</file>

<file path=xl/drawings/drawing1.xml><?xml version="1.0" encoding="utf-8"?>
<xdr:wsDr xmlns:xdr="http://schemas.openxmlformats.org/drawingml/2006/spreadsheetDrawing" xmlns:a="http://schemas.openxmlformats.org/drawingml/2006/main">
  <xdr:twoCellAnchor>
    <xdr:from>
      <xdr:col>9</xdr:col>
      <xdr:colOff>393700</xdr:colOff>
      <xdr:row>234</xdr:row>
      <xdr:rowOff>114300</xdr:rowOff>
    </xdr:from>
    <xdr:to>
      <xdr:col>17</xdr:col>
      <xdr:colOff>984250</xdr:colOff>
      <xdr:row>259</xdr:row>
      <xdr:rowOff>142875</xdr:rowOff>
    </xdr:to>
    <xdr:graphicFrame macro="">
      <xdr:nvGraphicFramePr>
        <xdr:cNvPr id="7173" name="Chart 12">
          <a:extLst>
            <a:ext uri="{FF2B5EF4-FFF2-40B4-BE49-F238E27FC236}">
              <a16:creationId xmlns:a16="http://schemas.microsoft.com/office/drawing/2014/main" xmlns="" id="{00000000-0008-0000-0200-0000051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247651</xdr:colOff>
      <xdr:row>261</xdr:row>
      <xdr:rowOff>9525</xdr:rowOff>
    </xdr:from>
    <xdr:to>
      <xdr:col>9</xdr:col>
      <xdr:colOff>63500</xdr:colOff>
      <xdr:row>287</xdr:row>
      <xdr:rowOff>123825</xdr:rowOff>
    </xdr:to>
    <xdr:graphicFrame macro="">
      <xdr:nvGraphicFramePr>
        <xdr:cNvPr id="7174" name="Chart 13">
          <a:extLst>
            <a:ext uri="{FF2B5EF4-FFF2-40B4-BE49-F238E27FC236}">
              <a16:creationId xmlns:a16="http://schemas.microsoft.com/office/drawing/2014/main" xmlns="" id="{00000000-0008-0000-0200-0000061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471489</xdr:colOff>
      <xdr:row>87</xdr:row>
      <xdr:rowOff>152399</xdr:rowOff>
    </xdr:from>
    <xdr:to>
      <xdr:col>16</xdr:col>
      <xdr:colOff>285751</xdr:colOff>
      <xdr:row>144</xdr:row>
      <xdr:rowOff>11906</xdr:rowOff>
    </xdr:to>
    <xdr:graphicFrame macro="">
      <xdr:nvGraphicFramePr>
        <xdr:cNvPr id="7175" name="Chart 27">
          <a:extLst>
            <a:ext uri="{FF2B5EF4-FFF2-40B4-BE49-F238E27FC236}">
              <a16:creationId xmlns:a16="http://schemas.microsoft.com/office/drawing/2014/main" xmlns="" id="{00000000-0008-0000-0200-0000071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30957</xdr:colOff>
      <xdr:row>148</xdr:row>
      <xdr:rowOff>64293</xdr:rowOff>
    </xdr:from>
    <xdr:to>
      <xdr:col>16</xdr:col>
      <xdr:colOff>317500</xdr:colOff>
      <xdr:row>199</xdr:row>
      <xdr:rowOff>90487</xdr:rowOff>
    </xdr:to>
    <xdr:graphicFrame macro="">
      <xdr:nvGraphicFramePr>
        <xdr:cNvPr id="7176" name="Chart 28">
          <a:extLst>
            <a:ext uri="{FF2B5EF4-FFF2-40B4-BE49-F238E27FC236}">
              <a16:creationId xmlns:a16="http://schemas.microsoft.com/office/drawing/2014/main" xmlns="" id="{00000000-0008-0000-0200-0000081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266700</xdr:colOff>
      <xdr:row>234</xdr:row>
      <xdr:rowOff>95250</xdr:rowOff>
    </xdr:from>
    <xdr:to>
      <xdr:col>9</xdr:col>
      <xdr:colOff>47625</xdr:colOff>
      <xdr:row>259</xdr:row>
      <xdr:rowOff>123825</xdr:rowOff>
    </xdr:to>
    <xdr:graphicFrame macro="">
      <xdr:nvGraphicFramePr>
        <xdr:cNvPr id="7177" name="Chart 29">
          <a:extLst>
            <a:ext uri="{FF2B5EF4-FFF2-40B4-BE49-F238E27FC236}">
              <a16:creationId xmlns:a16="http://schemas.microsoft.com/office/drawing/2014/main" xmlns="" id="{00000000-0008-0000-0200-0000091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47626</xdr:colOff>
      <xdr:row>203</xdr:row>
      <xdr:rowOff>47625</xdr:rowOff>
    </xdr:from>
    <xdr:to>
      <xdr:col>9</xdr:col>
      <xdr:colOff>15876</xdr:colOff>
      <xdr:row>231</xdr:row>
      <xdr:rowOff>19050</xdr:rowOff>
    </xdr:to>
    <xdr:graphicFrame macro="">
      <xdr:nvGraphicFramePr>
        <xdr:cNvPr id="7178" name="Chart 31">
          <a:extLst>
            <a:ext uri="{FF2B5EF4-FFF2-40B4-BE49-F238E27FC236}">
              <a16:creationId xmlns:a16="http://schemas.microsoft.com/office/drawing/2014/main" xmlns="" id="{00000000-0008-0000-0200-00000A1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9</xdr:col>
      <xdr:colOff>448469</xdr:colOff>
      <xdr:row>203</xdr:row>
      <xdr:rowOff>69055</xdr:rowOff>
    </xdr:from>
    <xdr:to>
      <xdr:col>17</xdr:col>
      <xdr:colOff>952501</xdr:colOff>
      <xdr:row>230</xdr:row>
      <xdr:rowOff>142875</xdr:rowOff>
    </xdr:to>
    <xdr:graphicFrame macro="">
      <xdr:nvGraphicFramePr>
        <xdr:cNvPr id="7181" name="Diagramm 9">
          <a:extLst>
            <a:ext uri="{FF2B5EF4-FFF2-40B4-BE49-F238E27FC236}">
              <a16:creationId xmlns:a16="http://schemas.microsoft.com/office/drawing/2014/main" xmlns="" id="{00000000-0008-0000-0200-00000D1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xdr:col>
      <xdr:colOff>200025</xdr:colOff>
      <xdr:row>197</xdr:row>
      <xdr:rowOff>28575</xdr:rowOff>
    </xdr:from>
    <xdr:to>
      <xdr:col>8</xdr:col>
      <xdr:colOff>495300</xdr:colOff>
      <xdr:row>220</xdr:row>
      <xdr:rowOff>47625</xdr:rowOff>
    </xdr:to>
    <xdr:graphicFrame macro="">
      <xdr:nvGraphicFramePr>
        <xdr:cNvPr id="17410" name="Diagramm 1">
          <a:extLst>
            <a:ext uri="{FF2B5EF4-FFF2-40B4-BE49-F238E27FC236}">
              <a16:creationId xmlns:a16="http://schemas.microsoft.com/office/drawing/2014/main" xmlns="" id="{00000000-0008-0000-0B00-000002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200025</xdr:colOff>
      <xdr:row>221</xdr:row>
      <xdr:rowOff>38100</xdr:rowOff>
    </xdr:from>
    <xdr:to>
      <xdr:col>8</xdr:col>
      <xdr:colOff>495300</xdr:colOff>
      <xdr:row>243</xdr:row>
      <xdr:rowOff>152400</xdr:rowOff>
    </xdr:to>
    <xdr:graphicFrame macro="">
      <xdr:nvGraphicFramePr>
        <xdr:cNvPr id="17411" name="Diagramm 2">
          <a:extLst>
            <a:ext uri="{FF2B5EF4-FFF2-40B4-BE49-F238E27FC236}">
              <a16:creationId xmlns:a16="http://schemas.microsoft.com/office/drawing/2014/main" xmlns="" id="{00000000-0008-0000-0B00-000003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238125</xdr:colOff>
      <xdr:row>245</xdr:row>
      <xdr:rowOff>142875</xdr:rowOff>
    </xdr:from>
    <xdr:to>
      <xdr:col>8</xdr:col>
      <xdr:colOff>485775</xdr:colOff>
      <xdr:row>266</xdr:row>
      <xdr:rowOff>47625</xdr:rowOff>
    </xdr:to>
    <xdr:graphicFrame macro="">
      <xdr:nvGraphicFramePr>
        <xdr:cNvPr id="17412" name="Diagramm 3">
          <a:extLst>
            <a:ext uri="{FF2B5EF4-FFF2-40B4-BE49-F238E27FC236}">
              <a16:creationId xmlns:a16="http://schemas.microsoft.com/office/drawing/2014/main" xmlns="" id="{00000000-0008-0000-0B00-00000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209550</xdr:colOff>
      <xdr:row>267</xdr:row>
      <xdr:rowOff>47625</xdr:rowOff>
    </xdr:from>
    <xdr:to>
      <xdr:col>8</xdr:col>
      <xdr:colOff>476250</xdr:colOff>
      <xdr:row>288</xdr:row>
      <xdr:rowOff>0</xdr:rowOff>
    </xdr:to>
    <xdr:graphicFrame macro="">
      <xdr:nvGraphicFramePr>
        <xdr:cNvPr id="17413" name="Diagramm 4">
          <a:extLst>
            <a:ext uri="{FF2B5EF4-FFF2-40B4-BE49-F238E27FC236}">
              <a16:creationId xmlns:a16="http://schemas.microsoft.com/office/drawing/2014/main" xmlns="" id="{00000000-0008-0000-0B00-000005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228600</xdr:colOff>
      <xdr:row>291</xdr:row>
      <xdr:rowOff>38100</xdr:rowOff>
    </xdr:from>
    <xdr:to>
      <xdr:col>8</xdr:col>
      <xdr:colOff>495300</xdr:colOff>
      <xdr:row>311</xdr:row>
      <xdr:rowOff>142875</xdr:rowOff>
    </xdr:to>
    <xdr:graphicFrame macro="">
      <xdr:nvGraphicFramePr>
        <xdr:cNvPr id="17414" name="Diagramm 5">
          <a:extLst>
            <a:ext uri="{FF2B5EF4-FFF2-40B4-BE49-F238E27FC236}">
              <a16:creationId xmlns:a16="http://schemas.microsoft.com/office/drawing/2014/main" xmlns="" id="{00000000-0008-0000-0B00-000006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228600</xdr:colOff>
      <xdr:row>313</xdr:row>
      <xdr:rowOff>0</xdr:rowOff>
    </xdr:from>
    <xdr:to>
      <xdr:col>8</xdr:col>
      <xdr:colOff>504825</xdr:colOff>
      <xdr:row>335</xdr:row>
      <xdr:rowOff>95250</xdr:rowOff>
    </xdr:to>
    <xdr:graphicFrame macro="">
      <xdr:nvGraphicFramePr>
        <xdr:cNvPr id="17415" name="Diagramm 6">
          <a:extLst>
            <a:ext uri="{FF2B5EF4-FFF2-40B4-BE49-F238E27FC236}">
              <a16:creationId xmlns:a16="http://schemas.microsoft.com/office/drawing/2014/main" xmlns="" id="{00000000-0008-0000-0B00-000007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228600</xdr:colOff>
      <xdr:row>337</xdr:row>
      <xdr:rowOff>85725</xdr:rowOff>
    </xdr:from>
    <xdr:to>
      <xdr:col>8</xdr:col>
      <xdr:colOff>514350</xdr:colOff>
      <xdr:row>356</xdr:row>
      <xdr:rowOff>85725</xdr:rowOff>
    </xdr:to>
    <xdr:graphicFrame macro="">
      <xdr:nvGraphicFramePr>
        <xdr:cNvPr id="17416" name="Diagramm 7">
          <a:extLst>
            <a:ext uri="{FF2B5EF4-FFF2-40B4-BE49-F238E27FC236}">
              <a16:creationId xmlns:a16="http://schemas.microsoft.com/office/drawing/2014/main" xmlns="" id="{00000000-0008-0000-0B00-000008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238125</xdr:colOff>
      <xdr:row>357</xdr:row>
      <xdr:rowOff>93134</xdr:rowOff>
    </xdr:from>
    <xdr:to>
      <xdr:col>8</xdr:col>
      <xdr:colOff>524933</xdr:colOff>
      <xdr:row>387</xdr:row>
      <xdr:rowOff>135468</xdr:rowOff>
    </xdr:to>
    <xdr:graphicFrame macro="">
      <xdr:nvGraphicFramePr>
        <xdr:cNvPr id="17417" name="Diagramm 8">
          <a:extLst>
            <a:ext uri="{FF2B5EF4-FFF2-40B4-BE49-F238E27FC236}">
              <a16:creationId xmlns:a16="http://schemas.microsoft.com/office/drawing/2014/main" xmlns="" id="{00000000-0008-0000-0B00-000009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245535</xdr:colOff>
      <xdr:row>389</xdr:row>
      <xdr:rowOff>25399</xdr:rowOff>
    </xdr:from>
    <xdr:to>
      <xdr:col>8</xdr:col>
      <xdr:colOff>491067</xdr:colOff>
      <xdr:row>415</xdr:row>
      <xdr:rowOff>135466</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10</xdr:col>
      <xdr:colOff>721178</xdr:colOff>
      <xdr:row>101</xdr:row>
      <xdr:rowOff>122464</xdr:rowOff>
    </xdr:from>
    <xdr:to>
      <xdr:col>21</xdr:col>
      <xdr:colOff>84364</xdr:colOff>
      <xdr:row>126</xdr:row>
      <xdr:rowOff>154781</xdr:rowOff>
    </xdr:to>
    <xdr:graphicFrame macro="">
      <xdr:nvGraphicFramePr>
        <xdr:cNvPr id="8194" name="Chart 13">
          <a:extLst>
            <a:ext uri="{FF2B5EF4-FFF2-40B4-BE49-F238E27FC236}">
              <a16:creationId xmlns:a16="http://schemas.microsoft.com/office/drawing/2014/main" xmlns="" id="{00000000-0008-0000-0300-0000022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266700</xdr:colOff>
      <xdr:row>101</xdr:row>
      <xdr:rowOff>149678</xdr:rowOff>
    </xdr:from>
    <xdr:to>
      <xdr:col>9</xdr:col>
      <xdr:colOff>504825</xdr:colOff>
      <xdr:row>127</xdr:row>
      <xdr:rowOff>1360</xdr:rowOff>
    </xdr:to>
    <xdr:graphicFrame macro="">
      <xdr:nvGraphicFramePr>
        <xdr:cNvPr id="8195" name="Chart 29">
          <a:extLst>
            <a:ext uri="{FF2B5EF4-FFF2-40B4-BE49-F238E27FC236}">
              <a16:creationId xmlns:a16="http://schemas.microsoft.com/office/drawing/2014/main" xmlns="" id="{00000000-0008-0000-0300-0000032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24493</xdr:colOff>
      <xdr:row>65</xdr:row>
      <xdr:rowOff>125185</xdr:rowOff>
    </xdr:from>
    <xdr:to>
      <xdr:col>10</xdr:col>
      <xdr:colOff>72118</xdr:colOff>
      <xdr:row>98</xdr:row>
      <xdr:rowOff>43542</xdr:rowOff>
    </xdr:to>
    <xdr:graphicFrame macro="">
      <xdr:nvGraphicFramePr>
        <xdr:cNvPr id="8196" name="Chart 31">
          <a:extLst>
            <a:ext uri="{FF2B5EF4-FFF2-40B4-BE49-F238E27FC236}">
              <a16:creationId xmlns:a16="http://schemas.microsoft.com/office/drawing/2014/main" xmlns="" id="{00000000-0008-0000-0300-0000042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496660</xdr:colOff>
      <xdr:row>66</xdr:row>
      <xdr:rowOff>8164</xdr:rowOff>
    </xdr:from>
    <xdr:to>
      <xdr:col>21</xdr:col>
      <xdr:colOff>402771</xdr:colOff>
      <xdr:row>98</xdr:row>
      <xdr:rowOff>32657</xdr:rowOff>
    </xdr:to>
    <xdr:graphicFrame macro="">
      <xdr:nvGraphicFramePr>
        <xdr:cNvPr id="8199" name="Diagramm 9">
          <a:extLst>
            <a:ext uri="{FF2B5EF4-FFF2-40B4-BE49-F238E27FC236}">
              <a16:creationId xmlns:a16="http://schemas.microsoft.com/office/drawing/2014/main" xmlns="" id="{00000000-0008-0000-0300-0000072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447675</xdr:colOff>
      <xdr:row>38</xdr:row>
      <xdr:rowOff>142875</xdr:rowOff>
    </xdr:from>
    <xdr:to>
      <xdr:col>14</xdr:col>
      <xdr:colOff>295275</xdr:colOff>
      <xdr:row>77</xdr:row>
      <xdr:rowOff>85725</xdr:rowOff>
    </xdr:to>
    <xdr:graphicFrame macro="">
      <xdr:nvGraphicFramePr>
        <xdr:cNvPr id="11267" name="Diagramm 1">
          <a:extLst>
            <a:ext uri="{FF2B5EF4-FFF2-40B4-BE49-F238E27FC236}">
              <a16:creationId xmlns:a16="http://schemas.microsoft.com/office/drawing/2014/main" xmlns="" id="{00000000-0008-0000-0400-0000032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457200</xdr:colOff>
      <xdr:row>81</xdr:row>
      <xdr:rowOff>47625</xdr:rowOff>
    </xdr:from>
    <xdr:to>
      <xdr:col>14</xdr:col>
      <xdr:colOff>314325</xdr:colOff>
      <xdr:row>119</xdr:row>
      <xdr:rowOff>161925</xdr:rowOff>
    </xdr:to>
    <xdr:graphicFrame macro="">
      <xdr:nvGraphicFramePr>
        <xdr:cNvPr id="11268" name="Diagramm 3">
          <a:extLst>
            <a:ext uri="{FF2B5EF4-FFF2-40B4-BE49-F238E27FC236}">
              <a16:creationId xmlns:a16="http://schemas.microsoft.com/office/drawing/2014/main" xmlns="" id="{00000000-0008-0000-0400-0000042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1447800</xdr:colOff>
      <xdr:row>38</xdr:row>
      <xdr:rowOff>171450</xdr:rowOff>
    </xdr:from>
    <xdr:to>
      <xdr:col>13</xdr:col>
      <xdr:colOff>285750</xdr:colOff>
      <xdr:row>70</xdr:row>
      <xdr:rowOff>171450</xdr:rowOff>
    </xdr:to>
    <xdr:graphicFrame macro="">
      <xdr:nvGraphicFramePr>
        <xdr:cNvPr id="36865" name="Diagramm 1">
          <a:extLst>
            <a:ext uri="{FF2B5EF4-FFF2-40B4-BE49-F238E27FC236}">
              <a16:creationId xmlns:a16="http://schemas.microsoft.com/office/drawing/2014/main" xmlns="" id="{00000000-0008-0000-0500-0000019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1028700</xdr:colOff>
      <xdr:row>18</xdr:row>
      <xdr:rowOff>66675</xdr:rowOff>
    </xdr:from>
    <xdr:to>
      <xdr:col>13</xdr:col>
      <xdr:colOff>457200</xdr:colOff>
      <xdr:row>46</xdr:row>
      <xdr:rowOff>9525</xdr:rowOff>
    </xdr:to>
    <xdr:graphicFrame macro="">
      <xdr:nvGraphicFramePr>
        <xdr:cNvPr id="38913" name="Chart 3">
          <a:extLst>
            <a:ext uri="{FF2B5EF4-FFF2-40B4-BE49-F238E27FC236}">
              <a16:creationId xmlns:a16="http://schemas.microsoft.com/office/drawing/2014/main" xmlns="" id="{00000000-0008-0000-0600-0000019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123825</xdr:colOff>
      <xdr:row>49</xdr:row>
      <xdr:rowOff>152400</xdr:rowOff>
    </xdr:from>
    <xdr:to>
      <xdr:col>12</xdr:col>
      <xdr:colOff>161925</xdr:colOff>
      <xdr:row>76</xdr:row>
      <xdr:rowOff>114300</xdr:rowOff>
    </xdr:to>
    <xdr:graphicFrame macro="">
      <xdr:nvGraphicFramePr>
        <xdr:cNvPr id="38914" name="Chart 5">
          <a:extLst>
            <a:ext uri="{FF2B5EF4-FFF2-40B4-BE49-F238E27FC236}">
              <a16:creationId xmlns:a16="http://schemas.microsoft.com/office/drawing/2014/main" xmlns="" id="{00000000-0008-0000-0600-0000029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1552575</xdr:colOff>
      <xdr:row>33</xdr:row>
      <xdr:rowOff>85725</xdr:rowOff>
    </xdr:from>
    <xdr:to>
      <xdr:col>14</xdr:col>
      <xdr:colOff>152400</xdr:colOff>
      <xdr:row>58</xdr:row>
      <xdr:rowOff>57150</xdr:rowOff>
    </xdr:to>
    <xdr:graphicFrame macro="">
      <xdr:nvGraphicFramePr>
        <xdr:cNvPr id="41985" name="Chart 6">
          <a:extLst>
            <a:ext uri="{FF2B5EF4-FFF2-40B4-BE49-F238E27FC236}">
              <a16:creationId xmlns:a16="http://schemas.microsoft.com/office/drawing/2014/main" xmlns="" id="{00000000-0008-0000-0700-000001A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333375</xdr:colOff>
      <xdr:row>94</xdr:row>
      <xdr:rowOff>47625</xdr:rowOff>
    </xdr:from>
    <xdr:to>
      <xdr:col>7</xdr:col>
      <xdr:colOff>552450</xdr:colOff>
      <xdr:row>114</xdr:row>
      <xdr:rowOff>0</xdr:rowOff>
    </xdr:to>
    <xdr:graphicFrame macro="">
      <xdr:nvGraphicFramePr>
        <xdr:cNvPr id="41986" name="Chart 8">
          <a:extLst>
            <a:ext uri="{FF2B5EF4-FFF2-40B4-BE49-F238E27FC236}">
              <a16:creationId xmlns:a16="http://schemas.microsoft.com/office/drawing/2014/main" xmlns="" id="{00000000-0008-0000-0700-000002A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361950</xdr:colOff>
      <xdr:row>94</xdr:row>
      <xdr:rowOff>38100</xdr:rowOff>
    </xdr:from>
    <xdr:to>
      <xdr:col>17</xdr:col>
      <xdr:colOff>266700</xdr:colOff>
      <xdr:row>114</xdr:row>
      <xdr:rowOff>0</xdr:rowOff>
    </xdr:to>
    <xdr:graphicFrame macro="">
      <xdr:nvGraphicFramePr>
        <xdr:cNvPr id="41987" name="Chart 9">
          <a:extLst>
            <a:ext uri="{FF2B5EF4-FFF2-40B4-BE49-F238E27FC236}">
              <a16:creationId xmlns:a16="http://schemas.microsoft.com/office/drawing/2014/main" xmlns="" id="{00000000-0008-0000-0700-000003A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333375</xdr:colOff>
      <xdr:row>63</xdr:row>
      <xdr:rowOff>85725</xdr:rowOff>
    </xdr:from>
    <xdr:to>
      <xdr:col>17</xdr:col>
      <xdr:colOff>200025</xdr:colOff>
      <xdr:row>88</xdr:row>
      <xdr:rowOff>142875</xdr:rowOff>
    </xdr:to>
    <xdr:graphicFrame macro="">
      <xdr:nvGraphicFramePr>
        <xdr:cNvPr id="41988" name="Chart 12">
          <a:extLst>
            <a:ext uri="{FF2B5EF4-FFF2-40B4-BE49-F238E27FC236}">
              <a16:creationId xmlns:a16="http://schemas.microsoft.com/office/drawing/2014/main" xmlns="" id="{00000000-0008-0000-0700-000004A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219075</xdr:colOff>
      <xdr:row>46</xdr:row>
      <xdr:rowOff>85725</xdr:rowOff>
    </xdr:from>
    <xdr:to>
      <xdr:col>8</xdr:col>
      <xdr:colOff>447675</xdr:colOff>
      <xdr:row>70</xdr:row>
      <xdr:rowOff>0</xdr:rowOff>
    </xdr:to>
    <xdr:graphicFrame macro="">
      <xdr:nvGraphicFramePr>
        <xdr:cNvPr id="2050" name="Diagramm 1">
          <a:extLst>
            <a:ext uri="{FF2B5EF4-FFF2-40B4-BE49-F238E27FC236}">
              <a16:creationId xmlns:a16="http://schemas.microsoft.com/office/drawing/2014/main" xmlns="" id="{00000000-0008-0000-0800-000002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200025</xdr:colOff>
      <xdr:row>72</xdr:row>
      <xdr:rowOff>152400</xdr:rowOff>
    </xdr:from>
    <xdr:to>
      <xdr:col>8</xdr:col>
      <xdr:colOff>409575</xdr:colOff>
      <xdr:row>96</xdr:row>
      <xdr:rowOff>0</xdr:rowOff>
    </xdr:to>
    <xdr:graphicFrame macro="">
      <xdr:nvGraphicFramePr>
        <xdr:cNvPr id="2051" name="Diagramm 2">
          <a:extLst>
            <a:ext uri="{FF2B5EF4-FFF2-40B4-BE49-F238E27FC236}">
              <a16:creationId xmlns:a16="http://schemas.microsoft.com/office/drawing/2014/main" xmlns="" id="{00000000-0008-0000-0800-000003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200025</xdr:colOff>
      <xdr:row>100</xdr:row>
      <xdr:rowOff>142875</xdr:rowOff>
    </xdr:from>
    <xdr:to>
      <xdr:col>8</xdr:col>
      <xdr:colOff>428625</xdr:colOff>
      <xdr:row>125</xdr:row>
      <xdr:rowOff>0</xdr:rowOff>
    </xdr:to>
    <xdr:graphicFrame macro="">
      <xdr:nvGraphicFramePr>
        <xdr:cNvPr id="2052" name="Diagramm 2">
          <a:extLst>
            <a:ext uri="{FF2B5EF4-FFF2-40B4-BE49-F238E27FC236}">
              <a16:creationId xmlns:a16="http://schemas.microsoft.com/office/drawing/2014/main" xmlns="" id="{00000000-0008-0000-0800-000004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369019</xdr:colOff>
      <xdr:row>4</xdr:row>
      <xdr:rowOff>119249</xdr:rowOff>
    </xdr:from>
    <xdr:to>
      <xdr:col>13</xdr:col>
      <xdr:colOff>110228</xdr:colOff>
      <xdr:row>20</xdr:row>
      <xdr:rowOff>50219</xdr:rowOff>
    </xdr:to>
    <xdr:graphicFrame macro="">
      <xdr:nvGraphicFramePr>
        <xdr:cNvPr id="2" name="Diagramm 1">
          <a:extLst>
            <a:ext uri="{FF2B5EF4-FFF2-40B4-BE49-F238E27FC236}">
              <a16:creationId xmlns:a16="http://schemas.microsoft.com/office/drawing/2014/main" xmlns=""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362856</xdr:colOff>
      <xdr:row>38</xdr:row>
      <xdr:rowOff>54428</xdr:rowOff>
    </xdr:from>
    <xdr:to>
      <xdr:col>13</xdr:col>
      <xdr:colOff>114300</xdr:colOff>
      <xdr:row>55</xdr:row>
      <xdr:rowOff>59053</xdr:rowOff>
    </xdr:to>
    <xdr:graphicFrame macro="">
      <xdr:nvGraphicFramePr>
        <xdr:cNvPr id="3" name="Diagramm 2">
          <a:extLst>
            <a:ext uri="{FF2B5EF4-FFF2-40B4-BE49-F238E27FC236}">
              <a16:creationId xmlns:a16="http://schemas.microsoft.com/office/drawing/2014/main" xmlns=""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353443</xdr:colOff>
      <xdr:row>21</xdr:row>
      <xdr:rowOff>110228</xdr:rowOff>
    </xdr:from>
    <xdr:to>
      <xdr:col>13</xdr:col>
      <xdr:colOff>94652</xdr:colOff>
      <xdr:row>37</xdr:row>
      <xdr:rowOff>108857</xdr:rowOff>
    </xdr:to>
    <xdr:graphicFrame macro="">
      <xdr:nvGraphicFramePr>
        <xdr:cNvPr id="4" name="Diagramm 3">
          <a:extLst>
            <a:ext uri="{FF2B5EF4-FFF2-40B4-BE49-F238E27FC236}">
              <a16:creationId xmlns:a16="http://schemas.microsoft.com/office/drawing/2014/main" xmlns="" id="{00000000-0008-0000-08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200025</xdr:colOff>
      <xdr:row>200</xdr:row>
      <xdr:rowOff>28575</xdr:rowOff>
    </xdr:from>
    <xdr:to>
      <xdr:col>8</xdr:col>
      <xdr:colOff>495300</xdr:colOff>
      <xdr:row>223</xdr:row>
      <xdr:rowOff>47625</xdr:rowOff>
    </xdr:to>
    <xdr:graphicFrame macro="">
      <xdr:nvGraphicFramePr>
        <xdr:cNvPr id="16386" name="Diagramm 2">
          <a:extLst>
            <a:ext uri="{FF2B5EF4-FFF2-40B4-BE49-F238E27FC236}">
              <a16:creationId xmlns:a16="http://schemas.microsoft.com/office/drawing/2014/main" xmlns="" id="{00000000-0008-0000-0A00-000002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200025</xdr:colOff>
      <xdr:row>224</xdr:row>
      <xdr:rowOff>38100</xdr:rowOff>
    </xdr:from>
    <xdr:to>
      <xdr:col>8</xdr:col>
      <xdr:colOff>495300</xdr:colOff>
      <xdr:row>246</xdr:row>
      <xdr:rowOff>152400</xdr:rowOff>
    </xdr:to>
    <xdr:graphicFrame macro="">
      <xdr:nvGraphicFramePr>
        <xdr:cNvPr id="16387" name="Diagramm 4">
          <a:extLst>
            <a:ext uri="{FF2B5EF4-FFF2-40B4-BE49-F238E27FC236}">
              <a16:creationId xmlns:a16="http://schemas.microsoft.com/office/drawing/2014/main" xmlns="" id="{00000000-0008-0000-0A00-000003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238125</xdr:colOff>
      <xdr:row>248</xdr:row>
      <xdr:rowOff>142875</xdr:rowOff>
    </xdr:from>
    <xdr:to>
      <xdr:col>8</xdr:col>
      <xdr:colOff>485775</xdr:colOff>
      <xdr:row>269</xdr:row>
      <xdr:rowOff>47625</xdr:rowOff>
    </xdr:to>
    <xdr:graphicFrame macro="">
      <xdr:nvGraphicFramePr>
        <xdr:cNvPr id="16388" name="Diagramm 5">
          <a:extLst>
            <a:ext uri="{FF2B5EF4-FFF2-40B4-BE49-F238E27FC236}">
              <a16:creationId xmlns:a16="http://schemas.microsoft.com/office/drawing/2014/main" xmlns="" id="{00000000-0008-0000-0A00-000004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209550</xdr:colOff>
      <xdr:row>270</xdr:row>
      <xdr:rowOff>47625</xdr:rowOff>
    </xdr:from>
    <xdr:to>
      <xdr:col>8</xdr:col>
      <xdr:colOff>476250</xdr:colOff>
      <xdr:row>291</xdr:row>
      <xdr:rowOff>0</xdr:rowOff>
    </xdr:to>
    <xdr:graphicFrame macro="">
      <xdr:nvGraphicFramePr>
        <xdr:cNvPr id="16389" name="Diagramm 6">
          <a:extLst>
            <a:ext uri="{FF2B5EF4-FFF2-40B4-BE49-F238E27FC236}">
              <a16:creationId xmlns:a16="http://schemas.microsoft.com/office/drawing/2014/main" xmlns="" id="{00000000-0008-0000-0A00-000005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228600</xdr:colOff>
      <xdr:row>294</xdr:row>
      <xdr:rowOff>38100</xdr:rowOff>
    </xdr:from>
    <xdr:to>
      <xdr:col>8</xdr:col>
      <xdr:colOff>495300</xdr:colOff>
      <xdr:row>314</xdr:row>
      <xdr:rowOff>142875</xdr:rowOff>
    </xdr:to>
    <xdr:graphicFrame macro="">
      <xdr:nvGraphicFramePr>
        <xdr:cNvPr id="16390" name="Diagramm 7">
          <a:extLst>
            <a:ext uri="{FF2B5EF4-FFF2-40B4-BE49-F238E27FC236}">
              <a16:creationId xmlns:a16="http://schemas.microsoft.com/office/drawing/2014/main" xmlns="" id="{00000000-0008-0000-0A00-000006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228600</xdr:colOff>
      <xdr:row>316</xdr:row>
      <xdr:rowOff>0</xdr:rowOff>
    </xdr:from>
    <xdr:to>
      <xdr:col>8</xdr:col>
      <xdr:colOff>504825</xdr:colOff>
      <xdr:row>338</xdr:row>
      <xdr:rowOff>95250</xdr:rowOff>
    </xdr:to>
    <xdr:graphicFrame macro="">
      <xdr:nvGraphicFramePr>
        <xdr:cNvPr id="16391" name="Diagramm 1">
          <a:extLst>
            <a:ext uri="{FF2B5EF4-FFF2-40B4-BE49-F238E27FC236}">
              <a16:creationId xmlns:a16="http://schemas.microsoft.com/office/drawing/2014/main" xmlns="" id="{00000000-0008-0000-0A00-000007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228600</xdr:colOff>
      <xdr:row>340</xdr:row>
      <xdr:rowOff>85725</xdr:rowOff>
    </xdr:from>
    <xdr:to>
      <xdr:col>8</xdr:col>
      <xdr:colOff>514350</xdr:colOff>
      <xdr:row>359</xdr:row>
      <xdr:rowOff>85725</xdr:rowOff>
    </xdr:to>
    <xdr:graphicFrame macro="">
      <xdr:nvGraphicFramePr>
        <xdr:cNvPr id="16392" name="Diagramm 3">
          <a:extLst>
            <a:ext uri="{FF2B5EF4-FFF2-40B4-BE49-F238E27FC236}">
              <a16:creationId xmlns:a16="http://schemas.microsoft.com/office/drawing/2014/main" xmlns="" id="{00000000-0008-0000-0A00-000008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228602</xdr:colOff>
      <xdr:row>360</xdr:row>
      <xdr:rowOff>65315</xdr:rowOff>
    </xdr:from>
    <xdr:to>
      <xdr:col>8</xdr:col>
      <xdr:colOff>533401</xdr:colOff>
      <xdr:row>392</xdr:row>
      <xdr:rowOff>119744</xdr:rowOff>
    </xdr:to>
    <xdr:graphicFrame macro="">
      <xdr:nvGraphicFramePr>
        <xdr:cNvPr id="16393" name="Diagramm 9">
          <a:extLst>
            <a:ext uri="{FF2B5EF4-FFF2-40B4-BE49-F238E27FC236}">
              <a16:creationId xmlns:a16="http://schemas.microsoft.com/office/drawing/2014/main" xmlns="" id="{00000000-0008-0000-0A00-0000094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222552</xdr:colOff>
      <xdr:row>394</xdr:row>
      <xdr:rowOff>30844</xdr:rowOff>
    </xdr:from>
    <xdr:to>
      <xdr:col>8</xdr:col>
      <xdr:colOff>446315</xdr:colOff>
      <xdr:row>421</xdr:row>
      <xdr:rowOff>21771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lfu.bayern.de/" TargetMode="External"/><Relationship Id="rId1" Type="http://schemas.openxmlformats.org/officeDocument/2006/relationships/hyperlink" Target="mailto:poststelle@lfu.bayern.de"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9.xml"/><Relationship Id="rId1" Type="http://schemas.openxmlformats.org/officeDocument/2006/relationships/printerSettings" Target="../printerSettings/printerSettings11.bin"/><Relationship Id="rId4"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0.xml"/><Relationship Id="rId1" Type="http://schemas.openxmlformats.org/officeDocument/2006/relationships/printerSettings" Target="../printerSettings/printerSettings12.bin"/><Relationship Id="rId4" Type="http://schemas.openxmlformats.org/officeDocument/2006/relationships/comments" Target="../comments12.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dimension ref="A1:CN59"/>
  <sheetViews>
    <sheetView tabSelected="1" zoomScaleNormal="100" workbookViewId="0">
      <selection activeCell="K14" sqref="K14"/>
    </sheetView>
  </sheetViews>
  <sheetFormatPr baseColWidth="10" defaultRowHeight="15" x14ac:dyDescent="0.25"/>
  <cols>
    <col min="1" max="1" width="4.140625" style="308" customWidth="1"/>
    <col min="2" max="2" width="31.42578125" customWidth="1"/>
    <col min="3" max="3" width="13.42578125" customWidth="1"/>
    <col min="8" max="8" width="16.85546875" customWidth="1"/>
    <col min="9" max="9" width="31.42578125" customWidth="1"/>
    <col min="10" max="92" width="11.42578125" style="308"/>
  </cols>
  <sheetData>
    <row r="1" spans="2:9" s="308" customFormat="1" thickBot="1" x14ac:dyDescent="0.35"/>
    <row r="2" spans="2:9" ht="21.6" thickBot="1" x14ac:dyDescent="0.35">
      <c r="B2" s="608" t="s">
        <v>85</v>
      </c>
      <c r="C2" s="609"/>
      <c r="D2" s="609"/>
      <c r="E2" s="609"/>
      <c r="F2" s="609"/>
      <c r="G2" s="609"/>
      <c r="H2" s="610"/>
      <c r="I2" s="26" t="s">
        <v>238</v>
      </c>
    </row>
    <row r="3" spans="2:9" s="308" customFormat="1" ht="15.6" x14ac:dyDescent="0.3">
      <c r="B3" s="119"/>
      <c r="C3" s="119"/>
      <c r="D3" s="119"/>
      <c r="E3" s="119"/>
      <c r="F3" s="119"/>
      <c r="G3" s="120"/>
      <c r="H3" s="119"/>
      <c r="I3" s="121"/>
    </row>
    <row r="4" spans="2:9" ht="15.6" x14ac:dyDescent="0.3">
      <c r="B4" s="611" t="s">
        <v>86</v>
      </c>
      <c r="C4" s="611"/>
      <c r="D4" s="611"/>
      <c r="E4" s="611"/>
      <c r="F4" s="611"/>
      <c r="G4" s="611"/>
      <c r="H4" s="611"/>
      <c r="I4" s="611"/>
    </row>
    <row r="5" spans="2:9" ht="15.6" x14ac:dyDescent="0.3">
      <c r="B5" s="611" t="s">
        <v>168</v>
      </c>
      <c r="C5" s="611"/>
      <c r="D5" s="611"/>
      <c r="E5" s="611"/>
      <c r="F5" s="611"/>
      <c r="G5" s="611"/>
      <c r="H5" s="611"/>
      <c r="I5" s="611"/>
    </row>
    <row r="6" spans="2:9" ht="15.75" x14ac:dyDescent="0.25">
      <c r="B6" s="612" t="s">
        <v>170</v>
      </c>
      <c r="C6" s="612"/>
      <c r="D6" s="612"/>
      <c r="E6" s="612"/>
      <c r="F6" s="612"/>
      <c r="G6" s="612"/>
      <c r="H6" s="612"/>
      <c r="I6" s="612"/>
    </row>
    <row r="7" spans="2:9" ht="15.6" x14ac:dyDescent="0.3">
      <c r="B7" s="607" t="s">
        <v>110</v>
      </c>
      <c r="C7" s="607"/>
      <c r="D7" s="607"/>
      <c r="E7" s="607"/>
      <c r="F7" s="607"/>
      <c r="G7" s="607"/>
      <c r="H7" s="607"/>
      <c r="I7" s="607"/>
    </row>
    <row r="8" spans="2:9" ht="15.75" x14ac:dyDescent="0.25">
      <c r="B8" s="607" t="s">
        <v>136</v>
      </c>
      <c r="C8" s="607"/>
      <c r="D8" s="607"/>
      <c r="E8" s="607"/>
      <c r="F8" s="607"/>
      <c r="G8" s="607"/>
      <c r="H8" s="607"/>
      <c r="I8" s="607"/>
    </row>
    <row r="9" spans="2:9" ht="15.6" x14ac:dyDescent="0.3">
      <c r="B9" s="611" t="s">
        <v>137</v>
      </c>
      <c r="C9" s="611"/>
      <c r="D9" s="611"/>
      <c r="E9" s="611"/>
      <c r="F9" s="611"/>
      <c r="G9" s="611"/>
      <c r="H9" s="611"/>
      <c r="I9" s="611"/>
    </row>
    <row r="10" spans="2:9" ht="15.6" x14ac:dyDescent="0.3">
      <c r="B10" s="611" t="s">
        <v>138</v>
      </c>
      <c r="C10" s="611"/>
      <c r="D10" s="611"/>
      <c r="E10" s="611"/>
      <c r="F10" s="611"/>
      <c r="G10" s="611"/>
      <c r="H10" s="611"/>
      <c r="I10" s="611"/>
    </row>
    <row r="11" spans="2:9" ht="15.6" x14ac:dyDescent="0.3">
      <c r="B11" s="618" t="s">
        <v>503</v>
      </c>
      <c r="C11" s="618"/>
      <c r="D11" s="618"/>
      <c r="E11" s="618"/>
      <c r="F11" s="618"/>
      <c r="G11" s="618"/>
      <c r="H11" s="618"/>
      <c r="I11" s="618"/>
    </row>
    <row r="12" spans="2:9" ht="15.6" x14ac:dyDescent="0.3">
      <c r="B12" s="618" t="s">
        <v>504</v>
      </c>
      <c r="C12" s="618"/>
      <c r="D12" s="618"/>
      <c r="E12" s="618"/>
      <c r="F12" s="618"/>
      <c r="G12" s="618"/>
      <c r="H12" s="618"/>
      <c r="I12" s="618"/>
    </row>
    <row r="13" spans="2:9" ht="15.6" x14ac:dyDescent="0.3">
      <c r="B13" s="611" t="s">
        <v>169</v>
      </c>
      <c r="C13" s="611"/>
      <c r="D13" s="611"/>
      <c r="E13" s="611"/>
      <c r="F13" s="611"/>
      <c r="G13" s="611"/>
      <c r="H13" s="611"/>
      <c r="I13" s="611"/>
    </row>
    <row r="14" spans="2:9" ht="15.75" x14ac:dyDescent="0.25">
      <c r="B14" s="612" t="s">
        <v>171</v>
      </c>
      <c r="C14" s="612"/>
      <c r="D14" s="612"/>
      <c r="E14" s="612"/>
      <c r="F14" s="612"/>
      <c r="G14" s="612"/>
      <c r="H14" s="612"/>
      <c r="I14" s="612"/>
    </row>
    <row r="15" spans="2:9" s="308" customFormat="1" ht="16.350000000000001" x14ac:dyDescent="0.3">
      <c r="B15" s="122"/>
      <c r="C15" s="122"/>
      <c r="D15" s="122"/>
      <c r="E15" s="122"/>
      <c r="F15" s="122"/>
      <c r="G15" s="122"/>
      <c r="H15" s="122"/>
      <c r="I15" s="122"/>
    </row>
    <row r="16" spans="2:9" ht="14.45" hidden="1" x14ac:dyDescent="0.3">
      <c r="B16" s="619" t="s">
        <v>226</v>
      </c>
      <c r="C16" s="619"/>
      <c r="D16" s="619"/>
      <c r="E16" s="619"/>
      <c r="F16" s="619"/>
      <c r="G16" s="619"/>
      <c r="H16" s="619"/>
      <c r="I16" s="619"/>
    </row>
    <row r="17" spans="1:9" ht="14.45" hidden="1" x14ac:dyDescent="0.3">
      <c r="B17" s="619"/>
      <c r="C17" s="619"/>
      <c r="D17" s="619"/>
      <c r="E17" s="619"/>
      <c r="F17" s="619"/>
      <c r="G17" s="619"/>
      <c r="H17" s="619"/>
      <c r="I17" s="619"/>
    </row>
    <row r="18" spans="1:9" ht="48.75" customHeight="1" x14ac:dyDescent="0.25">
      <c r="B18" s="613" t="s">
        <v>227</v>
      </c>
      <c r="C18" s="614"/>
      <c r="D18" s="123">
        <v>2017</v>
      </c>
      <c r="E18" s="152" t="s">
        <v>166</v>
      </c>
      <c r="F18" s="153"/>
      <c r="G18" s="153"/>
      <c r="H18" s="153"/>
      <c r="I18" s="151"/>
    </row>
    <row r="19" spans="1:9" ht="16.350000000000001" x14ac:dyDescent="0.3">
      <c r="B19" s="154"/>
      <c r="C19" s="155"/>
      <c r="D19" s="155"/>
      <c r="E19" s="155"/>
      <c r="F19" s="155"/>
      <c r="G19" s="155"/>
      <c r="H19" s="156"/>
      <c r="I19" s="157"/>
    </row>
    <row r="20" spans="1:9" s="308" customFormat="1" ht="17.100000000000001" thickBot="1" x14ac:dyDescent="0.35">
      <c r="B20" s="153"/>
      <c r="C20" s="153"/>
      <c r="D20" s="153"/>
      <c r="E20" s="153"/>
      <c r="F20" s="153"/>
      <c r="G20" s="153"/>
      <c r="H20" s="153"/>
      <c r="I20" s="153"/>
    </row>
    <row r="21" spans="1:9" ht="66.75" customHeight="1" thickBot="1" x14ac:dyDescent="0.3">
      <c r="B21" s="615" t="s">
        <v>236</v>
      </c>
      <c r="C21" s="616"/>
      <c r="D21" s="616"/>
      <c r="E21" s="616"/>
      <c r="F21" s="616"/>
      <c r="G21" s="616"/>
      <c r="H21" s="616"/>
      <c r="I21" s="617"/>
    </row>
    <row r="22" spans="1:9" s="308" customFormat="1" ht="15.75" thickBot="1" x14ac:dyDescent="0.3">
      <c r="B22" s="309"/>
      <c r="C22" s="309"/>
      <c r="D22" s="309"/>
      <c r="E22" s="309"/>
      <c r="F22" s="309"/>
      <c r="G22" s="309"/>
      <c r="H22" s="309"/>
      <c r="I22" s="309"/>
    </row>
    <row r="23" spans="1:9" s="308" customFormat="1" x14ac:dyDescent="0.25">
      <c r="B23" s="310" t="s">
        <v>356</v>
      </c>
      <c r="C23" s="311"/>
      <c r="D23" s="311"/>
      <c r="E23" s="311"/>
      <c r="F23" s="311"/>
      <c r="G23" s="311"/>
      <c r="H23" s="311"/>
      <c r="I23" s="312"/>
    </row>
    <row r="24" spans="1:9" s="308" customFormat="1" x14ac:dyDescent="0.25">
      <c r="B24" s="620" t="s">
        <v>357</v>
      </c>
      <c r="C24" s="621"/>
      <c r="D24" s="621"/>
      <c r="E24" s="313"/>
      <c r="F24" s="313"/>
      <c r="G24" s="313"/>
      <c r="H24" s="313"/>
      <c r="I24" s="314"/>
    </row>
    <row r="25" spans="1:9" s="308" customFormat="1" x14ac:dyDescent="0.25">
      <c r="B25" s="622" t="s">
        <v>359</v>
      </c>
      <c r="C25" s="623"/>
      <c r="D25" s="623"/>
      <c r="E25" s="313"/>
      <c r="F25" s="313"/>
      <c r="G25" s="313"/>
      <c r="H25" s="313"/>
      <c r="I25" s="314"/>
    </row>
    <row r="26" spans="1:9" s="308" customFormat="1" x14ac:dyDescent="0.25">
      <c r="B26" s="624" t="s">
        <v>360</v>
      </c>
      <c r="C26" s="625"/>
      <c r="D26" s="625"/>
      <c r="E26" s="313"/>
      <c r="F26" s="313"/>
      <c r="G26" s="313"/>
      <c r="H26" s="313"/>
      <c r="I26" s="314"/>
    </row>
    <row r="27" spans="1:9" s="308" customFormat="1" ht="14.45" x14ac:dyDescent="0.3">
      <c r="B27" s="624" t="s">
        <v>361</v>
      </c>
      <c r="C27" s="625"/>
      <c r="D27" s="625"/>
      <c r="E27" s="313"/>
      <c r="F27" s="313"/>
      <c r="G27" s="313"/>
      <c r="H27" s="313"/>
      <c r="I27" s="314"/>
    </row>
    <row r="28" spans="1:9" s="308" customFormat="1" ht="14.45" x14ac:dyDescent="0.3">
      <c r="B28" s="624" t="s">
        <v>362</v>
      </c>
      <c r="C28" s="625"/>
      <c r="D28" s="625"/>
      <c r="E28" s="313"/>
      <c r="F28" s="313"/>
      <c r="G28" s="313"/>
      <c r="H28" s="313"/>
      <c r="I28" s="314"/>
    </row>
    <row r="29" spans="1:9" s="308" customFormat="1" ht="14.45" x14ac:dyDescent="0.3">
      <c r="B29" s="624" t="s">
        <v>543</v>
      </c>
      <c r="C29" s="625"/>
      <c r="D29" s="625"/>
      <c r="E29" s="313"/>
      <c r="F29" s="313"/>
      <c r="G29" s="313"/>
      <c r="H29" s="313"/>
      <c r="I29" s="314"/>
    </row>
    <row r="30" spans="1:9" s="308" customFormat="1" ht="14.45" x14ac:dyDescent="0.3">
      <c r="B30" s="604" t="s">
        <v>545</v>
      </c>
      <c r="C30" s="600"/>
      <c r="D30" s="600"/>
      <c r="E30" s="313"/>
      <c r="F30" s="313"/>
      <c r="G30" s="313"/>
      <c r="H30" s="313"/>
      <c r="I30" s="314"/>
    </row>
    <row r="31" spans="1:9" s="308" customFormat="1" ht="14.45" x14ac:dyDescent="0.3">
      <c r="B31" s="624" t="s">
        <v>544</v>
      </c>
      <c r="C31" s="625"/>
      <c r="D31" s="316"/>
      <c r="E31" s="313"/>
      <c r="F31" s="313"/>
      <c r="G31" s="313"/>
      <c r="H31" s="313"/>
      <c r="I31" s="314"/>
    </row>
    <row r="32" spans="1:9" s="308" customFormat="1" ht="14.45" x14ac:dyDescent="0.35">
      <c r="A32" s="605"/>
      <c r="B32" s="603" t="s">
        <v>546</v>
      </c>
      <c r="C32" s="602"/>
      <c r="D32" s="602"/>
      <c r="E32" s="313"/>
      <c r="F32" s="313"/>
      <c r="G32" s="313"/>
      <c r="H32" s="313"/>
      <c r="I32" s="314"/>
    </row>
    <row r="33" spans="2:9" s="308" customFormat="1" ht="8.25" customHeight="1" x14ac:dyDescent="0.35">
      <c r="B33" s="315"/>
      <c r="C33" s="316"/>
      <c r="D33" s="316"/>
      <c r="E33" s="313"/>
      <c r="F33" s="313"/>
      <c r="G33" s="313"/>
      <c r="H33" s="313"/>
      <c r="I33" s="314"/>
    </row>
    <row r="34" spans="2:9" s="308" customFormat="1" ht="14.45" x14ac:dyDescent="0.35">
      <c r="B34" s="620" t="s">
        <v>358</v>
      </c>
      <c r="C34" s="621"/>
      <c r="D34" s="621"/>
      <c r="E34" s="313"/>
      <c r="F34" s="313"/>
      <c r="G34" s="313"/>
      <c r="H34" s="313"/>
      <c r="I34" s="314"/>
    </row>
    <row r="35" spans="2:9" s="308" customFormat="1" ht="14.45" x14ac:dyDescent="0.35">
      <c r="B35" s="624" t="s">
        <v>363</v>
      </c>
      <c r="C35" s="625"/>
      <c r="D35" s="625"/>
      <c r="E35" s="313"/>
      <c r="F35" s="313"/>
      <c r="G35" s="313"/>
      <c r="H35" s="313"/>
      <c r="I35" s="314"/>
    </row>
    <row r="36" spans="2:9" s="308" customFormat="1" x14ac:dyDescent="0.25">
      <c r="B36" s="599" t="s">
        <v>541</v>
      </c>
      <c r="C36" s="600"/>
      <c r="D36" s="600"/>
      <c r="E36" s="313"/>
      <c r="F36" s="313"/>
      <c r="G36" s="313"/>
      <c r="H36" s="313"/>
      <c r="I36" s="314"/>
    </row>
    <row r="37" spans="2:9" s="308" customFormat="1" x14ac:dyDescent="0.25">
      <c r="B37" s="599" t="s">
        <v>542</v>
      </c>
      <c r="C37" s="600"/>
      <c r="D37" s="600"/>
      <c r="E37" s="313"/>
      <c r="F37" s="313"/>
      <c r="G37" s="313"/>
      <c r="H37" s="313"/>
      <c r="I37" s="314"/>
    </row>
    <row r="38" spans="2:9" s="308" customFormat="1" ht="6.75" customHeight="1" x14ac:dyDescent="0.25">
      <c r="B38" s="315"/>
      <c r="C38" s="316"/>
      <c r="D38" s="316"/>
      <c r="E38" s="313"/>
      <c r="F38" s="313"/>
      <c r="G38" s="313"/>
      <c r="H38" s="313"/>
      <c r="I38" s="314"/>
    </row>
    <row r="39" spans="2:9" s="308" customFormat="1" x14ac:dyDescent="0.25">
      <c r="B39" s="620" t="s">
        <v>364</v>
      </c>
      <c r="C39" s="621"/>
      <c r="D39" s="621"/>
      <c r="E39" s="601"/>
      <c r="F39" s="313"/>
      <c r="G39" s="313"/>
      <c r="H39" s="313"/>
      <c r="I39" s="314"/>
    </row>
    <row r="40" spans="2:9" s="308" customFormat="1" x14ac:dyDescent="0.25">
      <c r="B40" s="624" t="s">
        <v>505</v>
      </c>
      <c r="C40" s="625"/>
      <c r="D40" s="625"/>
      <c r="E40" s="313"/>
      <c r="F40" s="313"/>
      <c r="G40" s="313"/>
      <c r="H40" s="313"/>
      <c r="I40" s="314"/>
    </row>
    <row r="41" spans="2:9" s="308" customFormat="1" ht="8.25" customHeight="1" x14ac:dyDescent="0.25">
      <c r="B41" s="317"/>
      <c r="C41" s="316"/>
      <c r="D41" s="316"/>
      <c r="E41" s="313"/>
      <c r="F41" s="313"/>
      <c r="G41" s="313"/>
      <c r="H41" s="313"/>
      <c r="I41" s="314"/>
    </row>
    <row r="42" spans="2:9" s="308" customFormat="1" x14ac:dyDescent="0.25">
      <c r="B42" s="620" t="s">
        <v>365</v>
      </c>
      <c r="C42" s="621"/>
      <c r="D42" s="621"/>
      <c r="E42" s="313"/>
      <c r="F42" s="313"/>
      <c r="G42" s="313"/>
      <c r="H42" s="313"/>
      <c r="I42" s="314"/>
    </row>
    <row r="43" spans="2:9" s="308" customFormat="1" ht="33.75" customHeight="1" thickBot="1" x14ac:dyDescent="0.3">
      <c r="B43" s="858" t="s">
        <v>366</v>
      </c>
      <c r="C43" s="859"/>
      <c r="D43" s="859"/>
      <c r="E43" s="859"/>
      <c r="F43" s="859"/>
      <c r="G43" s="859"/>
      <c r="H43" s="859"/>
      <c r="I43" s="860"/>
    </row>
    <row r="44" spans="2:9" s="308" customFormat="1" x14ac:dyDescent="0.25"/>
    <row r="45" spans="2:9" s="308" customFormat="1" x14ac:dyDescent="0.25"/>
    <row r="46" spans="2:9" s="308" customFormat="1" x14ac:dyDescent="0.25"/>
    <row r="47" spans="2:9" s="308" customFormat="1" x14ac:dyDescent="0.25"/>
    <row r="48" spans="2:9" s="308" customFormat="1" x14ac:dyDescent="0.25"/>
    <row r="49" s="308" customFormat="1" x14ac:dyDescent="0.25"/>
    <row r="50" s="308" customFormat="1" x14ac:dyDescent="0.25"/>
    <row r="51" s="308" customFormat="1" x14ac:dyDescent="0.25"/>
    <row r="52" s="308" customFormat="1" x14ac:dyDescent="0.25"/>
    <row r="53" s="308" customFormat="1" x14ac:dyDescent="0.25"/>
    <row r="54" s="308" customFormat="1" x14ac:dyDescent="0.25"/>
    <row r="55" s="308" customFormat="1" x14ac:dyDescent="0.25"/>
    <row r="56" s="308" customFormat="1" x14ac:dyDescent="0.25"/>
    <row r="57" s="308" customFormat="1" x14ac:dyDescent="0.25"/>
    <row r="58" s="308" customFormat="1" x14ac:dyDescent="0.25"/>
    <row r="59" s="308" customFormat="1" x14ac:dyDescent="0.25"/>
  </sheetData>
  <sheetProtection password="A1B2" sheet="1" objects="1" scenarios="1"/>
  <mergeCells count="28">
    <mergeCell ref="B29:D29"/>
    <mergeCell ref="B31:C31"/>
    <mergeCell ref="B42:D42"/>
    <mergeCell ref="B43:I43"/>
    <mergeCell ref="B34:D34"/>
    <mergeCell ref="B35:D35"/>
    <mergeCell ref="B39:D39"/>
    <mergeCell ref="B40:D40"/>
    <mergeCell ref="B24:D24"/>
    <mergeCell ref="B25:D25"/>
    <mergeCell ref="B26:D26"/>
    <mergeCell ref="B27:D27"/>
    <mergeCell ref="B28:D28"/>
    <mergeCell ref="B18:C18"/>
    <mergeCell ref="B21:I21"/>
    <mergeCell ref="B9:I9"/>
    <mergeCell ref="B10:I10"/>
    <mergeCell ref="B11:I11"/>
    <mergeCell ref="B13:I13"/>
    <mergeCell ref="B14:I14"/>
    <mergeCell ref="B16:I17"/>
    <mergeCell ref="B12:I12"/>
    <mergeCell ref="B8:I8"/>
    <mergeCell ref="B2:H2"/>
    <mergeCell ref="B4:I4"/>
    <mergeCell ref="B5:I5"/>
    <mergeCell ref="B6:I6"/>
    <mergeCell ref="B7:I7"/>
  </mergeCells>
  <hyperlinks>
    <hyperlink ref="B4:I4" location="'1. Stammdaten'!A1" display="1. Stammdaten"/>
    <hyperlink ref="B9:I9" location="'5.Wasserverbrauch u. -aufkommen'!A1" display="5. Wasserverbrauch- und Abwasseraufkommen"/>
    <hyperlink ref="B10:I10" location="'6. Abfallbilanz'!Druckbereich" display="6. Abfallbilanz"/>
    <hyperlink ref="B11:I11" location="'7.1 Bewertung Energieverbr.'!A1" display="7.1 Bewertung der Energieverbraucher"/>
    <hyperlink ref="B13:I13" location="'8.a Kernindikatoren'!A1" display="8.a Kernindikatoren"/>
    <hyperlink ref="B7:I7" location="'3. Roh-, Hilfs-, Betriebsstoffe'!Druckbereich" display="3. Roh-, Hilfs- und Betriebsstoffe"/>
    <hyperlink ref="B14:I14" location="'8.b Kernindikatoren manuell'!A1" display="8.b Kernindikatoren manuell (nur als Ergänzung)"/>
    <hyperlink ref="B6:I6" location="'2.b THG-Emissionen manuell'!A1" display="2.b THG-Emissionen manuell (nur als Ergänzung)"/>
    <hyperlink ref="B8:I8" location="'4. Kältemittelemissionen'!Druckbereich" display="4. Kältemittelemissionen"/>
    <hyperlink ref="B5:I5" location="'2.a Energieinput und Emissionen'!A1" display="2.a Erfassung des Energieinputs und der THG-Emissionen"/>
    <hyperlink ref="B12:I12" location="'7.2 Energie-Input pro Monat'!A1" display="7.2 Energie-Input pro Monat"/>
    <hyperlink ref="B30" r:id="rId1"/>
    <hyperlink ref="B32" r:id="rId2" display="http://www.lfu.bayern.de/"/>
  </hyperlinks>
  <pageMargins left="0.7" right="0.7" top="0.78740157499999996" bottom="0.78740157499999996" header="0.3" footer="0.3"/>
  <pageSetup paperSize="9" orientation="portrait" horizontalDpi="300" verticalDpi="300" r:id="rId3"/>
  <legacyDrawing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tabColor theme="0" tint="-0.34998626667073579"/>
  </sheetPr>
  <dimension ref="A1:AD146"/>
  <sheetViews>
    <sheetView zoomScale="70" zoomScaleNormal="70" workbookViewId="0">
      <selection activeCell="B40" activeCellId="3" sqref="B7:I18 B24 B23:I34 B40:I51"/>
    </sheetView>
  </sheetViews>
  <sheetFormatPr baseColWidth="10" defaultColWidth="0" defaultRowHeight="0" customHeight="1" zeroHeight="1" x14ac:dyDescent="0.25"/>
  <cols>
    <col min="1" max="1" width="4.85546875" style="498" customWidth="1"/>
    <col min="2" max="2" width="22.85546875" style="498" customWidth="1"/>
    <col min="3" max="3" width="12.85546875" style="498" customWidth="1"/>
    <col min="4" max="9" width="12.5703125" style="498" customWidth="1"/>
    <col min="10" max="10" width="11.42578125" style="498" customWidth="1"/>
    <col min="11" max="11" width="52.140625" style="498" customWidth="1"/>
    <col min="12" max="18" width="11.42578125" style="498" customWidth="1"/>
    <col min="19" max="30" width="0" style="498" hidden="1" customWidth="1"/>
    <col min="31" max="16384" width="11.42578125" style="498" hidden="1"/>
  </cols>
  <sheetData>
    <row r="1" spans="2:15" ht="13.5" customHeight="1" thickBot="1" x14ac:dyDescent="0.35"/>
    <row r="2" spans="2:15" ht="45.75" customHeight="1" thickBot="1" x14ac:dyDescent="0.3">
      <c r="B2" s="840" t="s">
        <v>417</v>
      </c>
      <c r="C2" s="841"/>
      <c r="D2" s="842"/>
      <c r="E2" s="864" t="s">
        <v>239</v>
      </c>
      <c r="F2" s="889"/>
      <c r="G2" s="843" t="s">
        <v>238</v>
      </c>
      <c r="H2" s="844"/>
      <c r="I2" s="845"/>
    </row>
    <row r="3" spans="2:15" ht="15" customHeight="1" thickBot="1" x14ac:dyDescent="0.35">
      <c r="B3" s="500"/>
      <c r="C3" s="500"/>
      <c r="D3" s="500"/>
      <c r="E3" s="500"/>
      <c r="F3" s="500"/>
      <c r="G3" s="500"/>
      <c r="H3" s="500"/>
      <c r="I3" s="500"/>
      <c r="J3" s="499"/>
      <c r="K3" s="499"/>
      <c r="L3" s="499"/>
      <c r="M3" s="499"/>
      <c r="N3" s="499"/>
      <c r="O3" s="499"/>
    </row>
    <row r="4" spans="2:15" ht="16.5" thickBot="1" x14ac:dyDescent="0.25">
      <c r="B4" s="540" t="s">
        <v>378</v>
      </c>
      <c r="C4" s="541"/>
      <c r="D4" s="541"/>
      <c r="E4" s="541"/>
      <c r="F4" s="541"/>
      <c r="G4" s="541"/>
      <c r="H4" s="541"/>
      <c r="I4" s="572"/>
      <c r="J4" s="542"/>
      <c r="K4" s="501"/>
      <c r="L4" s="501"/>
      <c r="M4" s="501"/>
      <c r="N4" s="501"/>
      <c r="O4" s="501"/>
    </row>
    <row r="5" spans="2:15" ht="15.6" x14ac:dyDescent="0.3">
      <c r="B5" s="543"/>
      <c r="C5" s="543"/>
      <c r="D5" s="544"/>
      <c r="E5" s="544"/>
      <c r="F5" s="544"/>
      <c r="G5" s="544"/>
      <c r="H5" s="544"/>
      <c r="I5" s="544"/>
      <c r="J5" s="544"/>
    </row>
    <row r="6" spans="2:15" ht="15.6" x14ac:dyDescent="0.3">
      <c r="B6" s="545" t="s">
        <v>341</v>
      </c>
      <c r="C6" s="545" t="s">
        <v>4</v>
      </c>
      <c r="D6" s="546">
        <v>2017</v>
      </c>
      <c r="E6" s="546">
        <v>2018</v>
      </c>
      <c r="F6" s="546">
        <v>2019</v>
      </c>
      <c r="G6" s="546">
        <v>2020</v>
      </c>
      <c r="H6" s="546">
        <v>2021</v>
      </c>
      <c r="I6" s="547">
        <v>2022</v>
      </c>
      <c r="J6" s="544"/>
    </row>
    <row r="7" spans="2:15" ht="15" x14ac:dyDescent="0.3">
      <c r="B7" s="890" t="s">
        <v>379</v>
      </c>
      <c r="C7" s="891" t="s">
        <v>151</v>
      </c>
      <c r="D7" s="548"/>
      <c r="E7" s="548"/>
      <c r="F7" s="548"/>
      <c r="G7" s="548"/>
      <c r="H7" s="548"/>
      <c r="I7" s="548"/>
      <c r="J7" s="544"/>
    </row>
    <row r="8" spans="2:15" ht="15" x14ac:dyDescent="0.3">
      <c r="B8" s="890" t="s">
        <v>380</v>
      </c>
      <c r="C8" s="891" t="s">
        <v>151</v>
      </c>
      <c r="D8" s="548"/>
      <c r="E8" s="548"/>
      <c r="F8" s="548"/>
      <c r="G8" s="548"/>
      <c r="H8" s="549"/>
      <c r="I8" s="549"/>
      <c r="J8" s="544"/>
    </row>
    <row r="9" spans="2:15" ht="15" x14ac:dyDescent="0.25">
      <c r="B9" s="890" t="s">
        <v>381</v>
      </c>
      <c r="C9" s="891" t="s">
        <v>151</v>
      </c>
      <c r="D9" s="548"/>
      <c r="E9" s="548"/>
      <c r="F9" s="548"/>
      <c r="G9" s="549"/>
      <c r="H9" s="549"/>
      <c r="I9" s="549"/>
      <c r="J9" s="544"/>
    </row>
    <row r="10" spans="2:15" ht="15" x14ac:dyDescent="0.3">
      <c r="B10" s="890" t="s">
        <v>382</v>
      </c>
      <c r="C10" s="891" t="s">
        <v>151</v>
      </c>
      <c r="D10" s="548"/>
      <c r="E10" s="548"/>
      <c r="F10" s="548"/>
      <c r="G10" s="548"/>
      <c r="H10" s="549"/>
      <c r="I10" s="549"/>
      <c r="J10" s="544"/>
    </row>
    <row r="11" spans="2:15" ht="15" x14ac:dyDescent="0.3">
      <c r="B11" s="890" t="s">
        <v>383</v>
      </c>
      <c r="C11" s="891" t="s">
        <v>151</v>
      </c>
      <c r="D11" s="548"/>
      <c r="E11" s="548"/>
      <c r="F11" s="548"/>
      <c r="G11" s="548"/>
      <c r="H11" s="548"/>
      <c r="I11" s="549"/>
      <c r="J11" s="544"/>
    </row>
    <row r="12" spans="2:15" ht="15" x14ac:dyDescent="0.3">
      <c r="B12" s="890" t="s">
        <v>384</v>
      </c>
      <c r="C12" s="891" t="s">
        <v>151</v>
      </c>
      <c r="D12" s="548"/>
      <c r="E12" s="548"/>
      <c r="F12" s="548"/>
      <c r="G12" s="548"/>
      <c r="H12" s="548"/>
      <c r="I12" s="549"/>
      <c r="J12" s="544"/>
    </row>
    <row r="13" spans="2:15" ht="15" x14ac:dyDescent="0.3">
      <c r="B13" s="890" t="s">
        <v>385</v>
      </c>
      <c r="C13" s="891" t="s">
        <v>151</v>
      </c>
      <c r="D13" s="548"/>
      <c r="E13" s="548"/>
      <c r="F13" s="548"/>
      <c r="G13" s="549"/>
      <c r="H13" s="549"/>
      <c r="I13" s="549"/>
      <c r="J13" s="544"/>
    </row>
    <row r="14" spans="2:15" ht="15" x14ac:dyDescent="0.3">
      <c r="B14" s="890" t="s">
        <v>386</v>
      </c>
      <c r="C14" s="891" t="s">
        <v>151</v>
      </c>
      <c r="D14" s="548"/>
      <c r="E14" s="548"/>
      <c r="F14" s="548"/>
      <c r="G14" s="549"/>
      <c r="H14" s="549"/>
      <c r="I14" s="549"/>
      <c r="J14" s="544"/>
    </row>
    <row r="15" spans="2:15" ht="15" x14ac:dyDescent="0.3">
      <c r="B15" s="890" t="s">
        <v>387</v>
      </c>
      <c r="C15" s="891" t="s">
        <v>151</v>
      </c>
      <c r="D15" s="548"/>
      <c r="E15" s="548"/>
      <c r="F15" s="548"/>
      <c r="G15" s="549"/>
      <c r="H15" s="549"/>
      <c r="I15" s="549"/>
      <c r="J15" s="544"/>
    </row>
    <row r="16" spans="2:15" ht="15" x14ac:dyDescent="0.3">
      <c r="B16" s="890" t="s">
        <v>388</v>
      </c>
      <c r="C16" s="891" t="s">
        <v>151</v>
      </c>
      <c r="D16" s="548"/>
      <c r="E16" s="548"/>
      <c r="F16" s="548"/>
      <c r="G16" s="549"/>
      <c r="H16" s="549"/>
      <c r="I16" s="549"/>
      <c r="J16" s="544"/>
    </row>
    <row r="17" spans="2:10" ht="15" x14ac:dyDescent="0.3">
      <c r="B17" s="890" t="s">
        <v>389</v>
      </c>
      <c r="C17" s="891" t="s">
        <v>151</v>
      </c>
      <c r="D17" s="548"/>
      <c r="E17" s="548"/>
      <c r="F17" s="548"/>
      <c r="G17" s="549"/>
      <c r="H17" s="549"/>
      <c r="I17" s="549"/>
      <c r="J17" s="544"/>
    </row>
    <row r="18" spans="2:10" ht="15" x14ac:dyDescent="0.3">
      <c r="B18" s="890" t="s">
        <v>390</v>
      </c>
      <c r="C18" s="891" t="s">
        <v>151</v>
      </c>
      <c r="D18" s="548"/>
      <c r="E18" s="548"/>
      <c r="F18" s="548"/>
      <c r="G18" s="549"/>
      <c r="H18" s="549"/>
      <c r="I18" s="549"/>
      <c r="J18" s="544"/>
    </row>
    <row r="19" spans="2:10" ht="15.6" x14ac:dyDescent="0.25">
      <c r="B19" s="550"/>
      <c r="C19" s="551" t="s">
        <v>76</v>
      </c>
      <c r="D19" s="552">
        <f t="shared" ref="D19:I19" si="0">SUM(D7:D18)</f>
        <v>0</v>
      </c>
      <c r="E19" s="552">
        <f t="shared" si="0"/>
        <v>0</v>
      </c>
      <c r="F19" s="552">
        <f t="shared" si="0"/>
        <v>0</v>
      </c>
      <c r="G19" s="552">
        <f t="shared" si="0"/>
        <v>0</v>
      </c>
      <c r="H19" s="552">
        <f t="shared" si="0"/>
        <v>0</v>
      </c>
      <c r="I19" s="552">
        <f t="shared" si="0"/>
        <v>0</v>
      </c>
      <c r="J19" s="544"/>
    </row>
    <row r="20" spans="2:10" ht="15.6" x14ac:dyDescent="0.25">
      <c r="B20" s="553"/>
      <c r="C20" s="543"/>
      <c r="D20" s="543"/>
      <c r="E20" s="543"/>
      <c r="F20" s="543"/>
      <c r="G20" s="554"/>
      <c r="H20" s="554"/>
      <c r="I20" s="554"/>
      <c r="J20" s="544"/>
    </row>
    <row r="21" spans="2:10" ht="13.35" x14ac:dyDescent="0.3">
      <c r="B21" s="555"/>
      <c r="C21" s="555"/>
      <c r="D21" s="544"/>
      <c r="E21" s="544"/>
      <c r="F21" s="544"/>
      <c r="G21" s="544"/>
      <c r="H21" s="544"/>
      <c r="I21" s="544"/>
      <c r="J21" s="544"/>
    </row>
    <row r="22" spans="2:10" ht="31.5" x14ac:dyDescent="0.25">
      <c r="B22" s="545" t="s">
        <v>391</v>
      </c>
      <c r="C22" s="545" t="s">
        <v>4</v>
      </c>
      <c r="D22" s="546">
        <v>2017</v>
      </c>
      <c r="E22" s="546">
        <v>2018</v>
      </c>
      <c r="F22" s="546">
        <v>2019</v>
      </c>
      <c r="G22" s="546">
        <v>2020</v>
      </c>
      <c r="H22" s="546">
        <v>2021</v>
      </c>
      <c r="I22" s="547">
        <v>2022</v>
      </c>
      <c r="J22" s="544"/>
    </row>
    <row r="23" spans="2:10" ht="15" x14ac:dyDescent="0.3">
      <c r="B23" s="893" t="s">
        <v>379</v>
      </c>
      <c r="C23" s="894" t="s">
        <v>151</v>
      </c>
      <c r="D23" s="548"/>
      <c r="E23" s="548"/>
      <c r="F23" s="548"/>
      <c r="G23" s="548"/>
      <c r="H23" s="548"/>
      <c r="I23" s="548"/>
      <c r="J23" s="544"/>
    </row>
    <row r="24" spans="2:10" ht="15" x14ac:dyDescent="0.3">
      <c r="B24" s="892" t="s">
        <v>380</v>
      </c>
      <c r="C24" s="894" t="s">
        <v>151</v>
      </c>
      <c r="D24" s="548"/>
      <c r="E24" s="548"/>
      <c r="F24" s="548"/>
      <c r="G24" s="548"/>
      <c r="H24" s="548"/>
      <c r="I24" s="548"/>
      <c r="J24" s="544"/>
    </row>
    <row r="25" spans="2:10" ht="15" x14ac:dyDescent="0.25">
      <c r="B25" s="892" t="s">
        <v>381</v>
      </c>
      <c r="C25" s="894" t="s">
        <v>151</v>
      </c>
      <c r="D25" s="548"/>
      <c r="E25" s="548"/>
      <c r="F25" s="548"/>
      <c r="G25" s="548"/>
      <c r="H25" s="548"/>
      <c r="I25" s="548"/>
      <c r="J25" s="544"/>
    </row>
    <row r="26" spans="2:10" ht="15" x14ac:dyDescent="0.3">
      <c r="B26" s="892" t="s">
        <v>382</v>
      </c>
      <c r="C26" s="894" t="s">
        <v>151</v>
      </c>
      <c r="D26" s="548"/>
      <c r="E26" s="548"/>
      <c r="F26" s="548"/>
      <c r="G26" s="548"/>
      <c r="H26" s="548"/>
      <c r="I26" s="548"/>
      <c r="J26" s="544"/>
    </row>
    <row r="27" spans="2:10" ht="15" x14ac:dyDescent="0.3">
      <c r="B27" s="892" t="s">
        <v>383</v>
      </c>
      <c r="C27" s="894" t="s">
        <v>151</v>
      </c>
      <c r="D27" s="548"/>
      <c r="E27" s="548"/>
      <c r="F27" s="548"/>
      <c r="G27" s="548"/>
      <c r="H27" s="548"/>
      <c r="I27" s="548"/>
      <c r="J27" s="544"/>
    </row>
    <row r="28" spans="2:10" ht="15" x14ac:dyDescent="0.3">
      <c r="B28" s="892" t="s">
        <v>384</v>
      </c>
      <c r="C28" s="894" t="s">
        <v>151</v>
      </c>
      <c r="D28" s="548"/>
      <c r="E28" s="548"/>
      <c r="F28" s="548"/>
      <c r="G28" s="548"/>
      <c r="H28" s="548"/>
      <c r="I28" s="548"/>
      <c r="J28" s="544"/>
    </row>
    <row r="29" spans="2:10" ht="15" x14ac:dyDescent="0.3">
      <c r="B29" s="892" t="s">
        <v>385</v>
      </c>
      <c r="C29" s="894" t="s">
        <v>151</v>
      </c>
      <c r="D29" s="548"/>
      <c r="E29" s="548"/>
      <c r="F29" s="548"/>
      <c r="G29" s="548"/>
      <c r="H29" s="548"/>
      <c r="I29" s="548"/>
      <c r="J29" s="544"/>
    </row>
    <row r="30" spans="2:10" ht="15" x14ac:dyDescent="0.3">
      <c r="B30" s="892" t="s">
        <v>386</v>
      </c>
      <c r="C30" s="894" t="s">
        <v>151</v>
      </c>
      <c r="D30" s="548"/>
      <c r="E30" s="548"/>
      <c r="F30" s="548"/>
      <c r="G30" s="548"/>
      <c r="H30" s="548"/>
      <c r="I30" s="548"/>
      <c r="J30" s="544"/>
    </row>
    <row r="31" spans="2:10" ht="15" x14ac:dyDescent="0.3">
      <c r="B31" s="892" t="s">
        <v>387</v>
      </c>
      <c r="C31" s="894" t="s">
        <v>151</v>
      </c>
      <c r="D31" s="548"/>
      <c r="E31" s="548"/>
      <c r="F31" s="548"/>
      <c r="G31" s="548"/>
      <c r="H31" s="548"/>
      <c r="I31" s="548"/>
      <c r="J31" s="544"/>
    </row>
    <row r="32" spans="2:10" ht="15" x14ac:dyDescent="0.3">
      <c r="B32" s="892" t="s">
        <v>388</v>
      </c>
      <c r="C32" s="894" t="s">
        <v>151</v>
      </c>
      <c r="D32" s="548"/>
      <c r="E32" s="548"/>
      <c r="F32" s="548"/>
      <c r="G32" s="548"/>
      <c r="H32" s="548"/>
      <c r="I32" s="548"/>
      <c r="J32" s="544"/>
    </row>
    <row r="33" spans="2:10" ht="15" x14ac:dyDescent="0.3">
      <c r="B33" s="892" t="s">
        <v>389</v>
      </c>
      <c r="C33" s="894" t="s">
        <v>151</v>
      </c>
      <c r="D33" s="548"/>
      <c r="E33" s="548"/>
      <c r="F33" s="548"/>
      <c r="G33" s="548"/>
      <c r="H33" s="548"/>
      <c r="I33" s="548"/>
      <c r="J33" s="544"/>
    </row>
    <row r="34" spans="2:10" ht="15" x14ac:dyDescent="0.3">
      <c r="B34" s="892" t="s">
        <v>390</v>
      </c>
      <c r="C34" s="894" t="s">
        <v>151</v>
      </c>
      <c r="D34" s="548"/>
      <c r="E34" s="548"/>
      <c r="F34" s="548"/>
      <c r="G34" s="548"/>
      <c r="H34" s="548"/>
      <c r="I34" s="548"/>
      <c r="J34" s="544"/>
    </row>
    <row r="35" spans="2:10" ht="15.6" x14ac:dyDescent="0.25">
      <c r="B35" s="550"/>
      <c r="C35" s="551" t="s">
        <v>76</v>
      </c>
      <c r="D35" s="552">
        <f t="shared" ref="D35:I35" si="1">SUM(D23:D34)</f>
        <v>0</v>
      </c>
      <c r="E35" s="552">
        <f t="shared" si="1"/>
        <v>0</v>
      </c>
      <c r="F35" s="552">
        <f t="shared" si="1"/>
        <v>0</v>
      </c>
      <c r="G35" s="552">
        <f t="shared" si="1"/>
        <v>0</v>
      </c>
      <c r="H35" s="552">
        <f t="shared" si="1"/>
        <v>0</v>
      </c>
      <c r="I35" s="552">
        <f t="shared" si="1"/>
        <v>0</v>
      </c>
      <c r="J35" s="544"/>
    </row>
    <row r="36" spans="2:10" ht="15.6" x14ac:dyDescent="0.25">
      <c r="B36" s="553"/>
      <c r="C36" s="543"/>
      <c r="D36" s="543"/>
      <c r="E36" s="543"/>
      <c r="F36" s="543"/>
      <c r="G36" s="556"/>
      <c r="H36" s="556"/>
      <c r="I36" s="556"/>
      <c r="J36" s="544"/>
    </row>
    <row r="37" spans="2:10" ht="15.6" x14ac:dyDescent="0.25">
      <c r="B37" s="553"/>
      <c r="C37" s="543"/>
      <c r="D37" s="543"/>
      <c r="E37" s="543"/>
      <c r="F37" s="543"/>
      <c r="G37" s="556"/>
      <c r="H37" s="556"/>
      <c r="I37" s="556"/>
      <c r="J37" s="544"/>
    </row>
    <row r="38" spans="2:10" ht="13.35" x14ac:dyDescent="0.3">
      <c r="B38" s="555"/>
      <c r="C38" s="555"/>
      <c r="D38" s="544"/>
      <c r="E38" s="544"/>
      <c r="F38" s="544"/>
      <c r="G38" s="544"/>
      <c r="H38" s="544"/>
      <c r="I38" s="544"/>
      <c r="J38" s="544"/>
    </row>
    <row r="39" spans="2:10" ht="31.5" x14ac:dyDescent="0.25">
      <c r="B39" s="545" t="s">
        <v>392</v>
      </c>
      <c r="C39" s="545" t="s">
        <v>4</v>
      </c>
      <c r="D39" s="546">
        <v>2017</v>
      </c>
      <c r="E39" s="546">
        <v>2018</v>
      </c>
      <c r="F39" s="546">
        <v>2019</v>
      </c>
      <c r="G39" s="546">
        <v>2020</v>
      </c>
      <c r="H39" s="546">
        <v>2021</v>
      </c>
      <c r="I39" s="547">
        <v>2022</v>
      </c>
      <c r="J39" s="544"/>
    </row>
    <row r="40" spans="2:10" ht="15" x14ac:dyDescent="0.3">
      <c r="B40" s="893" t="s">
        <v>379</v>
      </c>
      <c r="C40" s="894"/>
      <c r="D40" s="548"/>
      <c r="E40" s="548"/>
      <c r="F40" s="548"/>
      <c r="G40" s="548"/>
      <c r="H40" s="548"/>
      <c r="I40" s="548"/>
      <c r="J40" s="544"/>
    </row>
    <row r="41" spans="2:10" ht="15" x14ac:dyDescent="0.3">
      <c r="B41" s="892" t="s">
        <v>380</v>
      </c>
      <c r="C41" s="894"/>
      <c r="D41" s="548"/>
      <c r="E41" s="548"/>
      <c r="F41" s="548"/>
      <c r="G41" s="548"/>
      <c r="H41" s="548"/>
      <c r="I41" s="548"/>
      <c r="J41" s="544"/>
    </row>
    <row r="42" spans="2:10" ht="15" x14ac:dyDescent="0.25">
      <c r="B42" s="892" t="s">
        <v>381</v>
      </c>
      <c r="C42" s="894"/>
      <c r="D42" s="548"/>
      <c r="E42" s="548"/>
      <c r="F42" s="548"/>
      <c r="G42" s="548"/>
      <c r="H42" s="548"/>
      <c r="I42" s="548"/>
      <c r="J42" s="544"/>
    </row>
    <row r="43" spans="2:10" ht="15" x14ac:dyDescent="0.3">
      <c r="B43" s="892" t="s">
        <v>382</v>
      </c>
      <c r="C43" s="894"/>
      <c r="D43" s="548"/>
      <c r="E43" s="548"/>
      <c r="F43" s="548"/>
      <c r="G43" s="548"/>
      <c r="H43" s="548"/>
      <c r="I43" s="548"/>
      <c r="J43" s="544"/>
    </row>
    <row r="44" spans="2:10" ht="15" x14ac:dyDescent="0.3">
      <c r="B44" s="892" t="s">
        <v>383</v>
      </c>
      <c r="C44" s="894"/>
      <c r="D44" s="548"/>
      <c r="E44" s="548"/>
      <c r="F44" s="548"/>
      <c r="G44" s="548"/>
      <c r="H44" s="548"/>
      <c r="I44" s="548"/>
      <c r="J44" s="544"/>
    </row>
    <row r="45" spans="2:10" ht="15" x14ac:dyDescent="0.3">
      <c r="B45" s="892" t="s">
        <v>384</v>
      </c>
      <c r="C45" s="894"/>
      <c r="D45" s="548"/>
      <c r="E45" s="548"/>
      <c r="F45" s="548"/>
      <c r="G45" s="548"/>
      <c r="H45" s="548"/>
      <c r="I45" s="548"/>
      <c r="J45" s="544"/>
    </row>
    <row r="46" spans="2:10" ht="15" x14ac:dyDescent="0.3">
      <c r="B46" s="892" t="s">
        <v>385</v>
      </c>
      <c r="C46" s="894"/>
      <c r="D46" s="548"/>
      <c r="E46" s="548"/>
      <c r="F46" s="548"/>
      <c r="G46" s="548"/>
      <c r="H46" s="548"/>
      <c r="I46" s="548"/>
      <c r="J46" s="544"/>
    </row>
    <row r="47" spans="2:10" ht="15" x14ac:dyDescent="0.3">
      <c r="B47" s="892" t="s">
        <v>386</v>
      </c>
      <c r="C47" s="894"/>
      <c r="D47" s="548"/>
      <c r="E47" s="548"/>
      <c r="F47" s="548"/>
      <c r="G47" s="548"/>
      <c r="H47" s="548"/>
      <c r="I47" s="548"/>
      <c r="J47" s="544"/>
    </row>
    <row r="48" spans="2:10" ht="15" x14ac:dyDescent="0.3">
      <c r="B48" s="892" t="s">
        <v>387</v>
      </c>
      <c r="C48" s="894"/>
      <c r="D48" s="548"/>
      <c r="E48" s="548"/>
      <c r="F48" s="548"/>
      <c r="G48" s="548"/>
      <c r="H48" s="548"/>
      <c r="I48" s="548"/>
      <c r="J48" s="544"/>
    </row>
    <row r="49" spans="1:15" ht="15" x14ac:dyDescent="0.3">
      <c r="B49" s="892" t="s">
        <v>388</v>
      </c>
      <c r="C49" s="894"/>
      <c r="D49" s="548"/>
      <c r="E49" s="548"/>
      <c r="F49" s="548"/>
      <c r="G49" s="548"/>
      <c r="H49" s="548"/>
      <c r="I49" s="548"/>
      <c r="J49" s="544"/>
    </row>
    <row r="50" spans="1:15" ht="15" x14ac:dyDescent="0.3">
      <c r="B50" s="892" t="s">
        <v>389</v>
      </c>
      <c r="C50" s="894"/>
      <c r="D50" s="548"/>
      <c r="E50" s="548"/>
      <c r="F50" s="548"/>
      <c r="G50" s="548"/>
      <c r="H50" s="548"/>
      <c r="I50" s="548"/>
      <c r="J50" s="544"/>
    </row>
    <row r="51" spans="1:15" ht="15" x14ac:dyDescent="0.3">
      <c r="B51" s="892" t="s">
        <v>390</v>
      </c>
      <c r="C51" s="894"/>
      <c r="D51" s="548"/>
      <c r="E51" s="548"/>
      <c r="F51" s="548"/>
      <c r="G51" s="548"/>
      <c r="H51" s="548"/>
      <c r="I51" s="548"/>
      <c r="J51" s="544"/>
    </row>
    <row r="52" spans="1:15" ht="15.6" x14ac:dyDescent="0.25">
      <c r="B52" s="550"/>
      <c r="C52" s="551" t="s">
        <v>76</v>
      </c>
      <c r="D52" s="552">
        <f t="shared" ref="D52:I52" si="2">SUM(D40:D51)</f>
        <v>0</v>
      </c>
      <c r="E52" s="552">
        <f t="shared" si="2"/>
        <v>0</v>
      </c>
      <c r="F52" s="552">
        <f t="shared" si="2"/>
        <v>0</v>
      </c>
      <c r="G52" s="552">
        <f t="shared" si="2"/>
        <v>0</v>
      </c>
      <c r="H52" s="552">
        <f t="shared" si="2"/>
        <v>0</v>
      </c>
      <c r="I52" s="552">
        <f t="shared" si="2"/>
        <v>0</v>
      </c>
      <c r="J52" s="544"/>
    </row>
    <row r="53" spans="1:15" ht="15.6" x14ac:dyDescent="0.25">
      <c r="B53" s="553"/>
      <c r="C53" s="543"/>
      <c r="D53" s="543"/>
      <c r="E53" s="543"/>
      <c r="F53" s="543"/>
      <c r="G53" s="556"/>
      <c r="H53" s="556"/>
      <c r="I53" s="556"/>
      <c r="J53" s="544"/>
    </row>
    <row r="54" spans="1:15" ht="15.6" x14ac:dyDescent="0.25">
      <c r="B54" s="553"/>
      <c r="C54" s="543"/>
      <c r="D54" s="543"/>
      <c r="E54" s="543"/>
      <c r="F54" s="543"/>
      <c r="G54" s="556"/>
      <c r="H54" s="556"/>
      <c r="I54" s="556"/>
      <c r="J54" s="544"/>
    </row>
    <row r="55" spans="1:15" ht="15" x14ac:dyDescent="0.3">
      <c r="B55" s="503"/>
      <c r="C55" s="502"/>
      <c r="D55" s="502"/>
      <c r="E55" s="502"/>
      <c r="F55" s="502"/>
      <c r="G55" s="504"/>
      <c r="H55" s="504"/>
      <c r="I55" s="504"/>
    </row>
    <row r="56" spans="1:15" ht="15" x14ac:dyDescent="0.3">
      <c r="B56" s="503"/>
      <c r="C56" s="502"/>
      <c r="D56" s="502"/>
      <c r="E56" s="502"/>
      <c r="F56" s="502"/>
      <c r="G56" s="504"/>
      <c r="H56" s="504"/>
      <c r="I56" s="504"/>
    </row>
    <row r="57" spans="1:15" ht="15" x14ac:dyDescent="0.3">
      <c r="B57" s="503"/>
      <c r="C57" s="502"/>
      <c r="D57" s="502"/>
      <c r="E57" s="502"/>
      <c r="F57" s="502"/>
      <c r="G57" s="504"/>
      <c r="H57" s="504"/>
      <c r="I57" s="504"/>
    </row>
    <row r="58" spans="1:15" ht="25.5" customHeight="1" x14ac:dyDescent="0.3">
      <c r="A58" s="503"/>
      <c r="B58" s="502"/>
      <c r="C58" s="502"/>
      <c r="D58" s="502"/>
      <c r="E58" s="502"/>
      <c r="F58" s="504"/>
      <c r="G58" s="504"/>
      <c r="H58" s="504"/>
      <c r="I58" s="504"/>
    </row>
    <row r="59" spans="1:15" ht="51" customHeight="1" x14ac:dyDescent="0.2">
      <c r="A59" s="839"/>
      <c r="B59" s="839"/>
      <c r="C59" s="839"/>
      <c r="D59" s="839"/>
      <c r="E59" s="839"/>
      <c r="F59" s="839"/>
      <c r="G59" s="839"/>
      <c r="H59" s="839"/>
      <c r="I59" s="839"/>
      <c r="J59" s="501"/>
      <c r="K59" s="501"/>
      <c r="L59" s="501"/>
      <c r="M59" s="501"/>
      <c r="N59" s="501"/>
      <c r="O59" s="501"/>
    </row>
    <row r="60" spans="1:15" ht="15" x14ac:dyDescent="0.25">
      <c r="A60" s="505"/>
      <c r="B60" s="506"/>
      <c r="C60" s="506"/>
      <c r="D60" s="506"/>
      <c r="E60" s="506"/>
      <c r="F60" s="507"/>
      <c r="G60" s="507"/>
      <c r="H60" s="507"/>
      <c r="I60" s="507"/>
    </row>
    <row r="61" spans="1:15" ht="15" x14ac:dyDescent="0.25">
      <c r="A61" s="505"/>
    </row>
    <row r="62" spans="1:15" ht="15" x14ac:dyDescent="0.25">
      <c r="A62" s="505"/>
    </row>
    <row r="63" spans="1:15" ht="15" x14ac:dyDescent="0.25">
      <c r="A63" s="505"/>
    </row>
    <row r="64" spans="1:15" ht="12.75" x14ac:dyDescent="0.25"/>
    <row r="65" spans="1:1" ht="15" x14ac:dyDescent="0.25">
      <c r="A65" s="505"/>
    </row>
    <row r="66" spans="1:1" ht="15" x14ac:dyDescent="0.25">
      <c r="A66" s="505"/>
    </row>
    <row r="67" spans="1:1" ht="12.75" x14ac:dyDescent="0.2">
      <c r="A67" s="503"/>
    </row>
    <row r="68" spans="1:1" ht="12.75" x14ac:dyDescent="0.2">
      <c r="A68" s="503"/>
    </row>
    <row r="69" spans="1:1" ht="12.75" x14ac:dyDescent="0.25"/>
    <row r="70" spans="1:1" ht="15" x14ac:dyDescent="0.25">
      <c r="A70" s="508"/>
    </row>
    <row r="71" spans="1:1" ht="15" x14ac:dyDescent="0.25">
      <c r="A71" s="509"/>
    </row>
    <row r="72" spans="1:1" ht="15" x14ac:dyDescent="0.25">
      <c r="A72" s="505"/>
    </row>
    <row r="73" spans="1:1" ht="15" x14ac:dyDescent="0.25">
      <c r="A73" s="505"/>
    </row>
    <row r="74" spans="1:1" ht="15" x14ac:dyDescent="0.25">
      <c r="A74" s="505"/>
    </row>
    <row r="75" spans="1:1" ht="15" x14ac:dyDescent="0.25">
      <c r="A75" s="505"/>
    </row>
    <row r="76" spans="1:1" ht="15" x14ac:dyDescent="0.25">
      <c r="A76" s="505"/>
    </row>
    <row r="77" spans="1:1" ht="15" x14ac:dyDescent="0.25">
      <c r="A77" s="510"/>
    </row>
    <row r="78" spans="1:1" ht="12.75" x14ac:dyDescent="0.25"/>
    <row r="79" spans="1:1" ht="12.75" x14ac:dyDescent="0.25"/>
    <row r="80" spans="1:1" ht="12.75" x14ac:dyDescent="0.25"/>
    <row r="81" spans="1:1" ht="12.75" x14ac:dyDescent="0.25"/>
    <row r="82" spans="1:1" ht="12.75" x14ac:dyDescent="0.25"/>
    <row r="83" spans="1:1" ht="15" x14ac:dyDescent="0.25">
      <c r="A83" s="505"/>
    </row>
    <row r="84" spans="1:1" ht="12.75" x14ac:dyDescent="0.25"/>
    <row r="85" spans="1:1" ht="12.75" x14ac:dyDescent="0.25"/>
    <row r="86" spans="1:1" ht="12.75" x14ac:dyDescent="0.25"/>
    <row r="87" spans="1:1" ht="12.75" x14ac:dyDescent="0.25"/>
    <row r="88" spans="1:1" ht="12.75" x14ac:dyDescent="0.25"/>
    <row r="89" spans="1:1" ht="12.75" x14ac:dyDescent="0.25"/>
    <row r="90" spans="1:1" ht="12.75" x14ac:dyDescent="0.25"/>
    <row r="91" spans="1:1" ht="12.75" x14ac:dyDescent="0.25"/>
    <row r="92" spans="1:1" ht="12.75" x14ac:dyDescent="0.25"/>
    <row r="93" spans="1:1" ht="12.75" x14ac:dyDescent="0.25"/>
    <row r="94" spans="1:1" ht="12.75" x14ac:dyDescent="0.25"/>
    <row r="95" spans="1:1" ht="12.75" x14ac:dyDescent="0.25"/>
    <row r="96" spans="1:1" ht="12.75" x14ac:dyDescent="0.25"/>
    <row r="97" spans="1:1" ht="12.75" x14ac:dyDescent="0.25"/>
    <row r="98" spans="1:1" ht="12.75" x14ac:dyDescent="0.25"/>
    <row r="99" spans="1:1" ht="12.75" x14ac:dyDescent="0.25"/>
    <row r="100" spans="1:1" ht="12.75" x14ac:dyDescent="0.25"/>
    <row r="101" spans="1:1" ht="12.75" x14ac:dyDescent="0.25"/>
    <row r="102" spans="1:1" ht="12.75" x14ac:dyDescent="0.25"/>
    <row r="103" spans="1:1" ht="12.75" x14ac:dyDescent="0.25"/>
    <row r="104" spans="1:1" ht="12.75" x14ac:dyDescent="0.25"/>
    <row r="105" spans="1:1" ht="12.75" x14ac:dyDescent="0.25"/>
    <row r="106" spans="1:1" ht="12.75" x14ac:dyDescent="0.25"/>
    <row r="107" spans="1:1" ht="12.75" x14ac:dyDescent="0.25"/>
    <row r="108" spans="1:1" ht="15" x14ac:dyDescent="0.25">
      <c r="A108" s="505"/>
    </row>
    <row r="109" spans="1:1" ht="12.75" x14ac:dyDescent="0.25"/>
    <row r="110" spans="1:1" ht="12.75" x14ac:dyDescent="0.25"/>
    <row r="111" spans="1:1" ht="12.75" x14ac:dyDescent="0.25"/>
    <row r="112" spans="1:1" ht="12.75" x14ac:dyDescent="0.25"/>
    <row r="113" ht="12.75" x14ac:dyDescent="0.25"/>
    <row r="114" ht="12.75" x14ac:dyDescent="0.25"/>
    <row r="115" ht="12.75" x14ac:dyDescent="0.25"/>
    <row r="116" ht="12.75" x14ac:dyDescent="0.25"/>
    <row r="117" ht="12.75" x14ac:dyDescent="0.25"/>
    <row r="118" ht="12.75" x14ac:dyDescent="0.25"/>
    <row r="119" ht="12.75" x14ac:dyDescent="0.25"/>
    <row r="120" ht="12.75" x14ac:dyDescent="0.25"/>
    <row r="121" ht="12.75" x14ac:dyDescent="0.25"/>
    <row r="122" ht="12.75" x14ac:dyDescent="0.25"/>
    <row r="123" ht="12.75" x14ac:dyDescent="0.25"/>
    <row r="124" ht="12.75" x14ac:dyDescent="0.25"/>
    <row r="125" ht="12.75" x14ac:dyDescent="0.25"/>
    <row r="126" ht="12.75" x14ac:dyDescent="0.25"/>
    <row r="127" ht="12.75" x14ac:dyDescent="0.25"/>
    <row r="128" ht="12.75" x14ac:dyDescent="0.25"/>
    <row r="129" ht="12.75" x14ac:dyDescent="0.25"/>
    <row r="130" ht="12.75" x14ac:dyDescent="0.25"/>
    <row r="131" ht="12.75" x14ac:dyDescent="0.25"/>
    <row r="132" ht="12.75" x14ac:dyDescent="0.25"/>
    <row r="133" ht="12.75" x14ac:dyDescent="0.25"/>
    <row r="134" ht="12.75" x14ac:dyDescent="0.25"/>
    <row r="135" ht="12.75" x14ac:dyDescent="0.25"/>
    <row r="136" ht="12.75" x14ac:dyDescent="0.25"/>
    <row r="137" ht="12.75" x14ac:dyDescent="0.25"/>
    <row r="138" ht="12.75" x14ac:dyDescent="0.25"/>
    <row r="139" ht="12.75" x14ac:dyDescent="0.25"/>
    <row r="140" ht="12.75" x14ac:dyDescent="0.25"/>
    <row r="141" ht="12.75" x14ac:dyDescent="0.25"/>
    <row r="142" ht="12.75" x14ac:dyDescent="0.25"/>
    <row r="143" ht="12.75" x14ac:dyDescent="0.25"/>
    <row r="144" ht="12.75" x14ac:dyDescent="0.25"/>
    <row r="145" ht="13.5" customHeight="1" x14ac:dyDescent="0.25"/>
    <row r="146" ht="13.5" customHeight="1" x14ac:dyDescent="0.25"/>
  </sheetData>
  <sheetProtection password="A1B2" sheet="1" objects="1" scenarios="1" formatCells="0" formatColumns="0" formatRows="0"/>
  <mergeCells count="4">
    <mergeCell ref="A59:I59"/>
    <mergeCell ref="B2:D2"/>
    <mergeCell ref="E2:F2"/>
    <mergeCell ref="G2:I2"/>
  </mergeCells>
  <printOptions horizontalCentered="1"/>
  <pageMargins left="0.78740157480314965" right="0.78740157480314965" top="0.78740157480314965" bottom="0.78740157480314965" header="0.39370078740157483" footer="0"/>
  <pageSetup paperSize="9" orientation="landscape" r:id="rId1"/>
  <headerFooter alignWithMargins="0"/>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tabColor rgb="FFC4D79B"/>
  </sheetPr>
  <dimension ref="B1:P200"/>
  <sheetViews>
    <sheetView zoomScale="70" zoomScaleNormal="70" zoomScaleSheetLayoutView="100" workbookViewId="0">
      <selection activeCell="K22" sqref="K22"/>
    </sheetView>
  </sheetViews>
  <sheetFormatPr baseColWidth="10" defaultColWidth="11.42578125" defaultRowHeight="12.75" x14ac:dyDescent="0.25"/>
  <cols>
    <col min="1" max="1" width="3.140625" style="335" customWidth="1"/>
    <col min="2" max="2" width="34.85546875" style="335" customWidth="1"/>
    <col min="3" max="3" width="31.140625" style="335" customWidth="1"/>
    <col min="4" max="16384" width="11.42578125" style="335"/>
  </cols>
  <sheetData>
    <row r="1" spans="2:16" ht="17.25" customHeight="1" thickBot="1" x14ac:dyDescent="0.35"/>
    <row r="2" spans="2:16" ht="50.25" customHeight="1" thickBot="1" x14ac:dyDescent="0.3">
      <c r="B2" s="840" t="s">
        <v>175</v>
      </c>
      <c r="C2" s="841"/>
      <c r="D2" s="842"/>
      <c r="E2" s="864" t="s">
        <v>239</v>
      </c>
      <c r="F2" s="889"/>
      <c r="G2" s="843" t="s">
        <v>238</v>
      </c>
      <c r="H2" s="844"/>
      <c r="I2" s="845"/>
    </row>
    <row r="3" spans="2:16" s="376" customFormat="1" ht="17.25" customHeight="1" x14ac:dyDescent="0.3">
      <c r="B3" s="159"/>
      <c r="C3" s="159"/>
      <c r="D3" s="159"/>
      <c r="E3" s="159"/>
      <c r="F3" s="159"/>
      <c r="G3" s="159"/>
      <c r="H3" s="159"/>
      <c r="I3" s="159"/>
    </row>
    <row r="4" spans="2:16" ht="15" customHeight="1" x14ac:dyDescent="0.3">
      <c r="B4" s="336" t="s">
        <v>253</v>
      </c>
      <c r="C4" s="849" t="str">
        <f>'1. Stammdaten'!D11</f>
        <v>Musterunternehmen</v>
      </c>
      <c r="D4" s="849"/>
      <c r="E4" s="849"/>
      <c r="F4" s="849"/>
      <c r="G4" s="849"/>
      <c r="H4" s="849"/>
      <c r="I4" s="849"/>
      <c r="J4" s="337"/>
      <c r="K4" s="337"/>
      <c r="L4" s="337"/>
      <c r="M4" s="337"/>
      <c r="N4" s="337"/>
      <c r="O4" s="337"/>
      <c r="P4" s="337"/>
    </row>
    <row r="5" spans="2:16" ht="18.75" customHeight="1" x14ac:dyDescent="0.3">
      <c r="B5" s="336" t="s">
        <v>54</v>
      </c>
      <c r="C5" s="895" t="str">
        <f>'1. Stammdaten'!D5</f>
        <v xml:space="preserve">Matthias Mustermann </v>
      </c>
      <c r="D5" s="895"/>
      <c r="E5" s="895"/>
      <c r="F5" s="895"/>
      <c r="G5" s="895"/>
      <c r="H5" s="895"/>
      <c r="I5" s="895"/>
      <c r="J5" s="337"/>
      <c r="K5" s="337"/>
      <c r="L5" s="337"/>
      <c r="M5" s="337"/>
      <c r="N5" s="337"/>
      <c r="O5" s="337"/>
      <c r="P5" s="337"/>
    </row>
    <row r="6" spans="2:16" ht="15" customHeight="1" thickBot="1" x14ac:dyDescent="0.35">
      <c r="B6" s="330"/>
      <c r="C6" s="338"/>
      <c r="D6" s="338"/>
      <c r="E6" s="338"/>
      <c r="F6" s="338"/>
      <c r="G6" s="338"/>
      <c r="H6" s="339"/>
      <c r="I6" s="339"/>
    </row>
    <row r="7" spans="2:16" ht="23.25" customHeight="1" thickBot="1" x14ac:dyDescent="0.35">
      <c r="B7" s="853" t="s">
        <v>449</v>
      </c>
      <c r="C7" s="681"/>
      <c r="D7" s="681"/>
      <c r="E7" s="681"/>
      <c r="F7" s="681"/>
      <c r="G7" s="681"/>
      <c r="H7" s="681"/>
      <c r="I7" s="682"/>
    </row>
    <row r="8" spans="2:16" ht="15" customHeight="1" x14ac:dyDescent="0.3">
      <c r="B8" s="330"/>
      <c r="C8" s="338"/>
      <c r="D8" s="338"/>
      <c r="E8" s="338"/>
      <c r="F8" s="338"/>
      <c r="G8" s="338"/>
      <c r="H8" s="339"/>
      <c r="I8" s="339"/>
    </row>
    <row r="9" spans="2:16" ht="27" customHeight="1" x14ac:dyDescent="0.25">
      <c r="B9" s="574" t="s">
        <v>77</v>
      </c>
      <c r="C9" s="327" t="s">
        <v>4</v>
      </c>
      <c r="D9" s="327">
        <f>Inhaltsverzeichnis!D18</f>
        <v>2017</v>
      </c>
      <c r="E9" s="327">
        <f>D9+1</f>
        <v>2018</v>
      </c>
      <c r="F9" s="327">
        <f>E9+1</f>
        <v>2019</v>
      </c>
      <c r="G9" s="327">
        <f>F9+1</f>
        <v>2020</v>
      </c>
      <c r="H9" s="327">
        <f>G9+1</f>
        <v>2021</v>
      </c>
      <c r="I9" s="327">
        <f>H9+1</f>
        <v>2022</v>
      </c>
    </row>
    <row r="10" spans="2:16" ht="17.25" customHeight="1" x14ac:dyDescent="0.3">
      <c r="B10" s="319" t="s">
        <v>188</v>
      </c>
      <c r="C10" s="319" t="s">
        <v>187</v>
      </c>
      <c r="D10" s="378">
        <f>'2.a Energieinput und Emissionen'!E56</f>
        <v>0</v>
      </c>
      <c r="E10" s="378">
        <f>'2.a Energieinput und Emissionen'!F56</f>
        <v>0</v>
      </c>
      <c r="F10" s="378">
        <f>'2.a Energieinput und Emissionen'!G56</f>
        <v>0</v>
      </c>
      <c r="G10" s="378">
        <f>'2.a Energieinput und Emissionen'!H56</f>
        <v>0</v>
      </c>
      <c r="H10" s="378">
        <f>'2.a Energieinput und Emissionen'!I56</f>
        <v>0</v>
      </c>
      <c r="I10" s="378">
        <f>'2.a Energieinput und Emissionen'!J56</f>
        <v>0</v>
      </c>
    </row>
    <row r="11" spans="2:16" ht="17.25" customHeight="1" x14ac:dyDescent="0.3">
      <c r="B11" s="320" t="s">
        <v>335</v>
      </c>
      <c r="C11" s="320" t="s">
        <v>187</v>
      </c>
      <c r="D11" s="378">
        <f>'2.a Energieinput und Emissionen'!E46</f>
        <v>0</v>
      </c>
      <c r="E11" s="378">
        <f>'2.a Energieinput und Emissionen'!F46</f>
        <v>0</v>
      </c>
      <c r="F11" s="378">
        <f>'2.a Energieinput und Emissionen'!G46</f>
        <v>0</v>
      </c>
      <c r="G11" s="378">
        <f>'2.a Energieinput und Emissionen'!H46</f>
        <v>0</v>
      </c>
      <c r="H11" s="378">
        <f>'2.a Energieinput und Emissionen'!I46</f>
        <v>0</v>
      </c>
      <c r="I11" s="378">
        <f>'2.a Energieinput und Emissionen'!J46</f>
        <v>0</v>
      </c>
    </row>
    <row r="12" spans="2:16" ht="17.25" customHeight="1" x14ac:dyDescent="0.3">
      <c r="B12" s="320" t="s">
        <v>336</v>
      </c>
      <c r="C12" s="320" t="s">
        <v>187</v>
      </c>
      <c r="D12" s="378">
        <f>'2.a Energieinput und Emissionen'!E48</f>
        <v>0</v>
      </c>
      <c r="E12" s="378">
        <f>'2.a Energieinput und Emissionen'!F48</f>
        <v>0</v>
      </c>
      <c r="F12" s="378">
        <f>'2.a Energieinput und Emissionen'!G48</f>
        <v>0</v>
      </c>
      <c r="G12" s="378">
        <f>'2.a Energieinput und Emissionen'!H48</f>
        <v>0</v>
      </c>
      <c r="H12" s="378">
        <f>'2.a Energieinput und Emissionen'!I48</f>
        <v>0</v>
      </c>
      <c r="I12" s="378">
        <f>'2.a Energieinput und Emissionen'!J48</f>
        <v>0</v>
      </c>
    </row>
    <row r="13" spans="2:16" ht="17.25" customHeight="1" x14ac:dyDescent="0.25">
      <c r="B13" s="320" t="s">
        <v>337</v>
      </c>
      <c r="C13" s="320" t="s">
        <v>187</v>
      </c>
      <c r="D13" s="378">
        <f>'2.a Energieinput und Emissionen'!E47</f>
        <v>0</v>
      </c>
      <c r="E13" s="378">
        <f>'2.a Energieinput und Emissionen'!F47</f>
        <v>0</v>
      </c>
      <c r="F13" s="378">
        <f>'2.a Energieinput und Emissionen'!G47</f>
        <v>0</v>
      </c>
      <c r="G13" s="378">
        <f>'2.a Energieinput und Emissionen'!H47</f>
        <v>0</v>
      </c>
      <c r="H13" s="378">
        <f>'2.a Energieinput und Emissionen'!I47</f>
        <v>0</v>
      </c>
      <c r="I13" s="378">
        <f>'2.a Energieinput und Emissionen'!J47</f>
        <v>0</v>
      </c>
    </row>
    <row r="14" spans="2:16" ht="17.25" customHeight="1" x14ac:dyDescent="0.3">
      <c r="B14" s="320" t="s">
        <v>338</v>
      </c>
      <c r="C14" s="320" t="s">
        <v>187</v>
      </c>
      <c r="D14" s="378">
        <f>'2.a Energieinput und Emissionen'!E54+'2.a Energieinput und Emissionen'!E55+'2.a Energieinput und Emissionen'!E53</f>
        <v>0</v>
      </c>
      <c r="E14" s="378">
        <f>'2.a Energieinput und Emissionen'!F54+'2.a Energieinput und Emissionen'!F55+'2.a Energieinput und Emissionen'!F53</f>
        <v>0</v>
      </c>
      <c r="F14" s="378">
        <f>'2.a Energieinput und Emissionen'!G54+'2.a Energieinput und Emissionen'!G55+'2.a Energieinput und Emissionen'!G53</f>
        <v>0</v>
      </c>
      <c r="G14" s="378">
        <f>'2.a Energieinput und Emissionen'!H54+'2.a Energieinput und Emissionen'!H55+'2.a Energieinput und Emissionen'!H53</f>
        <v>0</v>
      </c>
      <c r="H14" s="378">
        <f>'2.a Energieinput und Emissionen'!I54+'2.a Energieinput und Emissionen'!I55+'2.a Energieinput und Emissionen'!I53</f>
        <v>0</v>
      </c>
      <c r="I14" s="378">
        <f>'2.a Energieinput und Emissionen'!J54+'2.a Energieinput und Emissionen'!J55+'2.a Energieinput und Emissionen'!J53</f>
        <v>0</v>
      </c>
    </row>
    <row r="15" spans="2:16" ht="17.25" customHeight="1" x14ac:dyDescent="0.25">
      <c r="B15" s="586" t="s">
        <v>17</v>
      </c>
      <c r="C15" s="586" t="s">
        <v>187</v>
      </c>
      <c r="D15" s="378">
        <f>'2.a Energieinput und Emissionen'!E49</f>
        <v>0</v>
      </c>
      <c r="E15" s="378">
        <f>'2.a Energieinput und Emissionen'!F49</f>
        <v>0</v>
      </c>
      <c r="F15" s="378">
        <f>'2.a Energieinput und Emissionen'!G49</f>
        <v>0</v>
      </c>
      <c r="G15" s="378">
        <f>'2.a Energieinput und Emissionen'!H49</f>
        <v>0</v>
      </c>
      <c r="H15" s="378">
        <f>'2.a Energieinput und Emissionen'!I49</f>
        <v>0</v>
      </c>
      <c r="I15" s="378">
        <f>'2.a Energieinput und Emissionen'!J49</f>
        <v>0</v>
      </c>
    </row>
    <row r="16" spans="2:16" ht="17.25" customHeight="1" x14ac:dyDescent="0.3">
      <c r="B16" s="586" t="s">
        <v>73</v>
      </c>
      <c r="C16" s="586" t="s">
        <v>187</v>
      </c>
      <c r="D16" s="378">
        <f>'2.a Energieinput und Emissionen'!E50</f>
        <v>0</v>
      </c>
      <c r="E16" s="378">
        <f>'2.a Energieinput und Emissionen'!F50</f>
        <v>0</v>
      </c>
      <c r="F16" s="378">
        <f>'2.a Energieinput und Emissionen'!G50</f>
        <v>0</v>
      </c>
      <c r="G16" s="378">
        <f>'2.a Energieinput und Emissionen'!H50</f>
        <v>0</v>
      </c>
      <c r="H16" s="378">
        <f>'2.a Energieinput und Emissionen'!I50</f>
        <v>0</v>
      </c>
      <c r="I16" s="378">
        <f>'2.a Energieinput und Emissionen'!J50</f>
        <v>0</v>
      </c>
    </row>
    <row r="17" spans="2:9" ht="17.25" customHeight="1" x14ac:dyDescent="0.3">
      <c r="B17" s="586" t="s">
        <v>108</v>
      </c>
      <c r="C17" s="586" t="s">
        <v>187</v>
      </c>
      <c r="D17" s="378">
        <f>'2.a Energieinput und Emissionen'!E51</f>
        <v>0</v>
      </c>
      <c r="E17" s="378">
        <f>'2.a Energieinput und Emissionen'!F51</f>
        <v>0</v>
      </c>
      <c r="F17" s="378">
        <f>'2.a Energieinput und Emissionen'!G51</f>
        <v>0</v>
      </c>
      <c r="G17" s="378">
        <f>'2.a Energieinput und Emissionen'!H51</f>
        <v>0</v>
      </c>
      <c r="H17" s="378">
        <f>'2.a Energieinput und Emissionen'!I51</f>
        <v>0</v>
      </c>
      <c r="I17" s="378">
        <f>'2.a Energieinput und Emissionen'!J51</f>
        <v>0</v>
      </c>
    </row>
    <row r="18" spans="2:9" ht="17.25" customHeight="1" x14ac:dyDescent="0.25">
      <c r="B18" s="586" t="s">
        <v>14</v>
      </c>
      <c r="C18" s="586" t="s">
        <v>187</v>
      </c>
      <c r="D18" s="378">
        <f>'2.a Energieinput und Emissionen'!E52</f>
        <v>0</v>
      </c>
      <c r="E18" s="378">
        <f>'2.a Energieinput und Emissionen'!F52</f>
        <v>0</v>
      </c>
      <c r="F18" s="378">
        <f>'2.a Energieinput und Emissionen'!G52</f>
        <v>0</v>
      </c>
      <c r="G18" s="378">
        <f>'2.a Energieinput und Emissionen'!H52</f>
        <v>0</v>
      </c>
      <c r="H18" s="378">
        <f>'2.a Energieinput und Emissionen'!I52</f>
        <v>0</v>
      </c>
      <c r="I18" s="378">
        <f>'2.a Energieinput und Emissionen'!J52</f>
        <v>0</v>
      </c>
    </row>
    <row r="19" spans="2:9" ht="17.25" customHeight="1" x14ac:dyDescent="0.25">
      <c r="B19" s="320" t="s">
        <v>189</v>
      </c>
      <c r="C19" s="320" t="s">
        <v>187</v>
      </c>
      <c r="D19" s="378">
        <f>'2.a Energieinput und Emissionen'!E47+'2.a Energieinput und Emissionen'!E48+'2.a Energieinput und Emissionen'!E49+'2.a Energieinput und Emissionen'!E50+'2.a Energieinput und Emissionen'!E51+'2.a Energieinput und Emissionen'!E52</f>
        <v>0</v>
      </c>
      <c r="E19" s="378">
        <f>'2.a Energieinput und Emissionen'!F47+'2.a Energieinput und Emissionen'!F48+'2.a Energieinput und Emissionen'!F49+'2.a Energieinput und Emissionen'!F50+'2.a Energieinput und Emissionen'!F51+'2.a Energieinput und Emissionen'!F52</f>
        <v>0</v>
      </c>
      <c r="F19" s="378">
        <f>'2.a Energieinput und Emissionen'!G47+'2.a Energieinput und Emissionen'!G48+'2.a Energieinput und Emissionen'!G49+'2.a Energieinput und Emissionen'!G50+'2.a Energieinput und Emissionen'!G51+'2.a Energieinput und Emissionen'!G52</f>
        <v>0</v>
      </c>
      <c r="G19" s="378">
        <f>'2.a Energieinput und Emissionen'!H47+'2.a Energieinput und Emissionen'!H48+'2.a Energieinput und Emissionen'!H49+'2.a Energieinput und Emissionen'!H50+'2.a Energieinput und Emissionen'!H51+'2.a Energieinput und Emissionen'!H52</f>
        <v>0</v>
      </c>
      <c r="H19" s="378">
        <f>'2.a Energieinput und Emissionen'!I47+'2.a Energieinput und Emissionen'!I48+'2.a Energieinput und Emissionen'!I49+'2.a Energieinput und Emissionen'!I50+'2.a Energieinput und Emissionen'!I51+'2.a Energieinput und Emissionen'!I52</f>
        <v>0</v>
      </c>
      <c r="I19" s="378">
        <f>'2.a Energieinput und Emissionen'!J47+'2.a Energieinput und Emissionen'!J48+'2.a Energieinput und Emissionen'!J49+'2.a Energieinput und Emissionen'!J50+'2.a Energieinput und Emissionen'!J51+'2.a Energieinput und Emissionen'!J52</f>
        <v>0</v>
      </c>
    </row>
    <row r="20" spans="2:9" ht="31.5" customHeight="1" x14ac:dyDescent="0.25">
      <c r="B20" s="586" t="s">
        <v>339</v>
      </c>
      <c r="C20" s="320" t="s">
        <v>187</v>
      </c>
      <c r="D20" s="378">
        <v>0</v>
      </c>
      <c r="E20" s="378">
        <v>0</v>
      </c>
      <c r="F20" s="378">
        <v>0</v>
      </c>
      <c r="G20" s="378">
        <v>0</v>
      </c>
      <c r="H20" s="378">
        <v>0</v>
      </c>
      <c r="I20" s="378">
        <v>0</v>
      </c>
    </row>
    <row r="21" spans="2:9" ht="31.5" customHeight="1" x14ac:dyDescent="0.25">
      <c r="B21" s="320" t="s">
        <v>340</v>
      </c>
      <c r="C21" s="320" t="s">
        <v>187</v>
      </c>
      <c r="D21" s="378">
        <f>'2.a Energieinput und Emissionen'!E24</f>
        <v>0</v>
      </c>
      <c r="E21" s="378">
        <f>'2.a Energieinput und Emissionen'!F24</f>
        <v>0</v>
      </c>
      <c r="F21" s="378">
        <f>'2.a Energieinput und Emissionen'!G24</f>
        <v>0</v>
      </c>
      <c r="G21" s="378">
        <f>'2.a Energieinput und Emissionen'!H24</f>
        <v>0</v>
      </c>
      <c r="H21" s="378">
        <f>'2.a Energieinput und Emissionen'!I24</f>
        <v>0</v>
      </c>
      <c r="I21" s="378">
        <f>'2.a Energieinput und Emissionen'!J24</f>
        <v>0</v>
      </c>
    </row>
    <row r="22" spans="2:9" ht="30" x14ac:dyDescent="0.25">
      <c r="B22" s="586" t="s">
        <v>460</v>
      </c>
      <c r="C22" s="586" t="s">
        <v>221</v>
      </c>
      <c r="D22" s="378">
        <v>0</v>
      </c>
      <c r="E22" s="378">
        <v>0</v>
      </c>
      <c r="F22" s="378">
        <v>0</v>
      </c>
      <c r="G22" s="378">
        <v>0</v>
      </c>
      <c r="H22" s="378">
        <v>0</v>
      </c>
      <c r="I22" s="378">
        <v>0</v>
      </c>
    </row>
    <row r="23" spans="2:9" ht="17.25" customHeight="1" x14ac:dyDescent="0.25"/>
    <row r="24" spans="2:9" ht="25.5" customHeight="1" x14ac:dyDescent="0.25">
      <c r="B24" s="268" t="s">
        <v>442</v>
      </c>
      <c r="C24" s="268" t="s">
        <v>4</v>
      </c>
      <c r="D24" s="268">
        <f>Inhaltsverzeichnis!D18</f>
        <v>2017</v>
      </c>
      <c r="E24" s="268">
        <f>D24+1</f>
        <v>2018</v>
      </c>
      <c r="F24" s="268">
        <f>E24+1</f>
        <v>2019</v>
      </c>
      <c r="G24" s="268">
        <f>F24+1</f>
        <v>2020</v>
      </c>
      <c r="H24" s="268">
        <f>G24+1</f>
        <v>2021</v>
      </c>
      <c r="I24" s="268">
        <f>H24+1</f>
        <v>2022</v>
      </c>
    </row>
    <row r="25" spans="2:9" ht="45" x14ac:dyDescent="0.25">
      <c r="B25" s="320" t="s">
        <v>267</v>
      </c>
      <c r="C25" s="320" t="s">
        <v>247</v>
      </c>
      <c r="D25" s="378">
        <f>(('2.a Energieinput und Emissionen'!L56)/1000)+'4. Kältemittelemissionen'!G34</f>
        <v>0</v>
      </c>
      <c r="E25" s="378">
        <f>(('2.a Energieinput und Emissionen'!M56)/1000)+'4. Kältemittelemissionen'!I34</f>
        <v>0</v>
      </c>
      <c r="F25" s="378">
        <f>(('2.a Energieinput und Emissionen'!N56)/1000)+'4. Kältemittelemissionen'!K34</f>
        <v>0</v>
      </c>
      <c r="G25" s="378">
        <f>(('2.a Energieinput und Emissionen'!O56)/1000)+'4. Kältemittelemissionen'!M34</f>
        <v>0</v>
      </c>
      <c r="H25" s="378">
        <f>(('2.a Energieinput und Emissionen'!P56)/1000)+'4. Kältemittelemissionen'!O34</f>
        <v>0</v>
      </c>
      <c r="I25" s="378">
        <f>(('2.a Energieinput und Emissionen'!Q56)/1000)+'4. Kältemittelemissionen'!Q34</f>
        <v>0</v>
      </c>
    </row>
    <row r="26" spans="2:9" ht="17.25" customHeight="1" x14ac:dyDescent="0.25">
      <c r="B26" s="320" t="s">
        <v>190</v>
      </c>
      <c r="C26" s="320" t="s">
        <v>247</v>
      </c>
      <c r="D26" s="378">
        <f>('2.a Energieinput und Emissionen'!D70)/1000</f>
        <v>0</v>
      </c>
      <c r="E26" s="378">
        <f>('2.a Energieinput und Emissionen'!E70)/1000</f>
        <v>0</v>
      </c>
      <c r="F26" s="378">
        <f>('2.a Energieinput und Emissionen'!F70)/1000</f>
        <v>0</v>
      </c>
      <c r="G26" s="378">
        <f>('2.a Energieinput und Emissionen'!G70)/1000</f>
        <v>0</v>
      </c>
      <c r="H26" s="378">
        <f>('2.a Energieinput und Emissionen'!H70)/1000</f>
        <v>0</v>
      </c>
      <c r="I26" s="378">
        <f>('2.a Energieinput und Emissionen'!I70)/1000</f>
        <v>0</v>
      </c>
    </row>
    <row r="27" spans="2:9" ht="17.25" customHeight="1" x14ac:dyDescent="0.25">
      <c r="B27" s="320" t="s">
        <v>155</v>
      </c>
      <c r="C27" s="320" t="s">
        <v>247</v>
      </c>
      <c r="D27" s="378">
        <f>('2.a Energieinput und Emissionen'!K70)/1000</f>
        <v>0</v>
      </c>
      <c r="E27" s="378">
        <f>('2.a Energieinput und Emissionen'!L70)/1000</f>
        <v>0</v>
      </c>
      <c r="F27" s="378">
        <f>('2.a Energieinput und Emissionen'!M70)/1000</f>
        <v>0</v>
      </c>
      <c r="G27" s="378">
        <f>('2.a Energieinput und Emissionen'!N70)/1000</f>
        <v>0</v>
      </c>
      <c r="H27" s="378">
        <f>('2.a Energieinput und Emissionen'!O70)/1000</f>
        <v>0</v>
      </c>
      <c r="I27" s="378">
        <f>('2.a Energieinput und Emissionen'!P70)/1000</f>
        <v>0</v>
      </c>
    </row>
    <row r="28" spans="2:9" ht="17.25" customHeight="1" x14ac:dyDescent="0.25">
      <c r="B28" s="320" t="s">
        <v>156</v>
      </c>
      <c r="C28" s="320" t="s">
        <v>247</v>
      </c>
      <c r="D28" s="378">
        <f>('2.a Energieinput und Emissionen'!D84)/1000</f>
        <v>0</v>
      </c>
      <c r="E28" s="378">
        <f>('2.a Energieinput und Emissionen'!E84)/1000</f>
        <v>0</v>
      </c>
      <c r="F28" s="378">
        <f>('2.a Energieinput und Emissionen'!F84)/1000</f>
        <v>0</v>
      </c>
      <c r="G28" s="378">
        <f>('2.a Energieinput und Emissionen'!G84)/1000</f>
        <v>0</v>
      </c>
      <c r="H28" s="378">
        <f>('2.a Energieinput und Emissionen'!H84)/1000</f>
        <v>0</v>
      </c>
      <c r="I28" s="378">
        <f>('2.a Energieinput und Emissionen'!I84)/1000</f>
        <v>0</v>
      </c>
    </row>
    <row r="29" spans="2:9" ht="15" x14ac:dyDescent="0.25">
      <c r="B29" s="331"/>
      <c r="C29" s="331"/>
      <c r="D29" s="379"/>
      <c r="E29" s="379"/>
      <c r="F29" s="379"/>
      <c r="G29" s="379"/>
      <c r="H29" s="379"/>
      <c r="I29" s="379"/>
    </row>
    <row r="30" spans="2:9" ht="56.25" customHeight="1" x14ac:dyDescent="0.25">
      <c r="B30" s="268" t="s">
        <v>126</v>
      </c>
      <c r="C30" s="268" t="s">
        <v>4</v>
      </c>
      <c r="D30" s="326">
        <f>Inhaltsverzeichnis!D18</f>
        <v>2017</v>
      </c>
      <c r="E30" s="326">
        <f>D30+1</f>
        <v>2018</v>
      </c>
      <c r="F30" s="326">
        <f>E30+1</f>
        <v>2019</v>
      </c>
      <c r="G30" s="326">
        <f>F30+1</f>
        <v>2020</v>
      </c>
      <c r="H30" s="326">
        <f>G30+1</f>
        <v>2021</v>
      </c>
      <c r="I30" s="326">
        <f>H30+1</f>
        <v>2022</v>
      </c>
    </row>
    <row r="31" spans="2:9" ht="37.5" customHeight="1" x14ac:dyDescent="0.25">
      <c r="B31" s="412" t="str">
        <f>IF('3. Roh-, Hilfs-, Betriebsstoffe'!B9="","Erscheint aus Datenblatt Roh- , Hilfs- und Betriebsstoffe",'3. Roh-, Hilfs-, Betriebsstoffe'!B9)</f>
        <v>z.B. Papier</v>
      </c>
      <c r="C31" s="412" t="str">
        <f>"["&amp;'3. Roh-, Hilfs-, Betriebsstoffe'!C9&amp;"]"</f>
        <v>[t]</v>
      </c>
      <c r="D31" s="378">
        <f>'3. Roh-, Hilfs-, Betriebsstoffe'!D9</f>
        <v>0</v>
      </c>
      <c r="E31" s="378">
        <f>'3. Roh-, Hilfs-, Betriebsstoffe'!F9</f>
        <v>0</v>
      </c>
      <c r="F31" s="378">
        <f>'3. Roh-, Hilfs-, Betriebsstoffe'!H9</f>
        <v>0</v>
      </c>
      <c r="G31" s="378">
        <f>'3. Roh-, Hilfs-, Betriebsstoffe'!J9</f>
        <v>0</v>
      </c>
      <c r="H31" s="378">
        <f>'3. Roh-, Hilfs-, Betriebsstoffe'!L9</f>
        <v>0</v>
      </c>
      <c r="I31" s="378">
        <f>'3. Roh-, Hilfs-, Betriebsstoffe'!N9</f>
        <v>0</v>
      </c>
    </row>
    <row r="32" spans="2:9" ht="37.5" customHeight="1" x14ac:dyDescent="0.3">
      <c r="B32" s="412" t="str">
        <f>IF('3. Roh-, Hilfs-, Betriebsstoffe'!B10="","Erscheint aus Datenblatt Roh- , Hilfs- und Betriebsstoffe",'3. Roh-, Hilfs-, Betriebsstoffe'!B10)</f>
        <v>z.B. Material 1</v>
      </c>
      <c r="C32" s="412" t="str">
        <f>"["&amp;'3. Roh-, Hilfs-, Betriebsstoffe'!C10&amp;"]"</f>
        <v>[t]</v>
      </c>
      <c r="D32" s="378">
        <f>'3. Roh-, Hilfs-, Betriebsstoffe'!D10</f>
        <v>0</v>
      </c>
      <c r="E32" s="378">
        <f>'3. Roh-, Hilfs-, Betriebsstoffe'!F10</f>
        <v>0</v>
      </c>
      <c r="F32" s="378">
        <f>'3. Roh-, Hilfs-, Betriebsstoffe'!H10</f>
        <v>0</v>
      </c>
      <c r="G32" s="378">
        <f>'3. Roh-, Hilfs-, Betriebsstoffe'!J10</f>
        <v>0</v>
      </c>
      <c r="H32" s="378">
        <f>'3. Roh-, Hilfs-, Betriebsstoffe'!L10</f>
        <v>0</v>
      </c>
      <c r="I32" s="378">
        <f>'3. Roh-, Hilfs-, Betriebsstoffe'!N10</f>
        <v>0</v>
      </c>
    </row>
    <row r="33" spans="2:9" ht="37.5" customHeight="1" x14ac:dyDescent="0.3">
      <c r="B33" s="412" t="str">
        <f>IF('3. Roh-, Hilfs-, Betriebsstoffe'!B11="","Erscheint aus Datenblatt Roh- , Hilfs- und Betriebsstoffe",'3. Roh-, Hilfs-, Betriebsstoffe'!B11)</f>
        <v>z.B. Material 2</v>
      </c>
      <c r="C33" s="412" t="str">
        <f>"["&amp;'3. Roh-, Hilfs-, Betriebsstoffe'!C11&amp;"]"</f>
        <v>[t]</v>
      </c>
      <c r="D33" s="378">
        <f>'3. Roh-, Hilfs-, Betriebsstoffe'!D11</f>
        <v>0</v>
      </c>
      <c r="E33" s="378">
        <f>'3. Roh-, Hilfs-, Betriebsstoffe'!F11</f>
        <v>0</v>
      </c>
      <c r="F33" s="378">
        <f>'3. Roh-, Hilfs-, Betriebsstoffe'!H11</f>
        <v>0</v>
      </c>
      <c r="G33" s="378">
        <f>'3. Roh-, Hilfs-, Betriebsstoffe'!J11</f>
        <v>0</v>
      </c>
      <c r="H33" s="378">
        <f>'3. Roh-, Hilfs-, Betriebsstoffe'!L11</f>
        <v>0</v>
      </c>
      <c r="I33" s="378">
        <f>'3. Roh-, Hilfs-, Betriebsstoffe'!N11</f>
        <v>0</v>
      </c>
    </row>
    <row r="34" spans="2:9" ht="15.6" x14ac:dyDescent="0.35">
      <c r="B34" s="320" t="s">
        <v>192</v>
      </c>
      <c r="C34" s="320" t="s">
        <v>232</v>
      </c>
      <c r="D34" s="378">
        <f>'6. Abfallbilanz'!F29</f>
        <v>0</v>
      </c>
      <c r="E34" s="378">
        <f>'6. Abfallbilanz'!G29</f>
        <v>0</v>
      </c>
      <c r="F34" s="378">
        <f>'6. Abfallbilanz'!H29</f>
        <v>0</v>
      </c>
      <c r="G34" s="378">
        <f>'6. Abfallbilanz'!I29</f>
        <v>0</v>
      </c>
      <c r="H34" s="378">
        <f>'6. Abfallbilanz'!J29</f>
        <v>0</v>
      </c>
      <c r="I34" s="378">
        <f>'6. Abfallbilanz'!K29</f>
        <v>0</v>
      </c>
    </row>
    <row r="35" spans="2:9" ht="15" x14ac:dyDescent="0.25">
      <c r="B35" s="320" t="s">
        <v>193</v>
      </c>
      <c r="C35" s="320" t="s">
        <v>232</v>
      </c>
      <c r="D35" s="378">
        <f>'6. Abfallbilanz'!F28</f>
        <v>0</v>
      </c>
      <c r="E35" s="378">
        <f>'6. Abfallbilanz'!G28</f>
        <v>0</v>
      </c>
      <c r="F35" s="378">
        <f>'6. Abfallbilanz'!H28</f>
        <v>0</v>
      </c>
      <c r="G35" s="378">
        <f>'6. Abfallbilanz'!I28</f>
        <v>0</v>
      </c>
      <c r="H35" s="378">
        <f>'6. Abfallbilanz'!J28</f>
        <v>0</v>
      </c>
      <c r="I35" s="378">
        <f>'6. Abfallbilanz'!K28</f>
        <v>0</v>
      </c>
    </row>
    <row r="36" spans="2:9" ht="30.95" x14ac:dyDescent="0.35">
      <c r="B36" s="586" t="s">
        <v>456</v>
      </c>
      <c r="C36" s="320" t="s">
        <v>232</v>
      </c>
      <c r="D36" s="378">
        <f>'6. Abfallbilanz'!F11</f>
        <v>0</v>
      </c>
      <c r="E36" s="378">
        <f>'6. Abfallbilanz'!G11</f>
        <v>0</v>
      </c>
      <c r="F36" s="378">
        <f>'6. Abfallbilanz'!H11</f>
        <v>0</v>
      </c>
      <c r="G36" s="378">
        <f>'6. Abfallbilanz'!I11</f>
        <v>0</v>
      </c>
      <c r="H36" s="378">
        <f>'6. Abfallbilanz'!J11</f>
        <v>0</v>
      </c>
      <c r="I36" s="378">
        <f>'6. Abfallbilanz'!K11</f>
        <v>0</v>
      </c>
    </row>
    <row r="37" spans="2:9" ht="15" x14ac:dyDescent="0.25">
      <c r="B37" s="333" t="s">
        <v>248</v>
      </c>
      <c r="C37" s="320" t="s">
        <v>191</v>
      </c>
      <c r="D37" s="380">
        <f>'5.Wasserverbrauch u. -aufkommen'!D12</f>
        <v>0</v>
      </c>
      <c r="E37" s="380">
        <f>'5.Wasserverbrauch u. -aufkommen'!E12</f>
        <v>0</v>
      </c>
      <c r="F37" s="380">
        <f>'5.Wasserverbrauch u. -aufkommen'!F12</f>
        <v>0</v>
      </c>
      <c r="G37" s="380">
        <f>'5.Wasserverbrauch u. -aufkommen'!G12</f>
        <v>0</v>
      </c>
      <c r="H37" s="380">
        <f>'5.Wasserverbrauch u. -aufkommen'!H12</f>
        <v>0</v>
      </c>
      <c r="I37" s="380">
        <f>'5.Wasserverbrauch u. -aufkommen'!I12</f>
        <v>0</v>
      </c>
    </row>
    <row r="38" spans="2:9" ht="30" x14ac:dyDescent="0.25">
      <c r="B38" s="896" t="s">
        <v>460</v>
      </c>
      <c r="C38" s="896" t="s">
        <v>221</v>
      </c>
      <c r="D38" s="411" t="s">
        <v>429</v>
      </c>
      <c r="E38" s="411" t="s">
        <v>429</v>
      </c>
      <c r="F38" s="411" t="s">
        <v>429</v>
      </c>
      <c r="G38" s="411" t="s">
        <v>429</v>
      </c>
      <c r="H38" s="411" t="s">
        <v>429</v>
      </c>
      <c r="I38" s="411" t="s">
        <v>429</v>
      </c>
    </row>
    <row r="39" spans="2:9" ht="30" x14ac:dyDescent="0.25">
      <c r="B39" s="896" t="s">
        <v>460</v>
      </c>
      <c r="C39" s="896" t="s">
        <v>221</v>
      </c>
      <c r="D39" s="411" t="s">
        <v>429</v>
      </c>
      <c r="E39" s="411" t="s">
        <v>429</v>
      </c>
      <c r="F39" s="411" t="s">
        <v>429</v>
      </c>
      <c r="G39" s="411" t="s">
        <v>429</v>
      </c>
      <c r="H39" s="411" t="s">
        <v>429</v>
      </c>
      <c r="I39" s="411" t="s">
        <v>429</v>
      </c>
    </row>
    <row r="40" spans="2:9" ht="30" x14ac:dyDescent="0.25">
      <c r="B40" s="896" t="s">
        <v>460</v>
      </c>
      <c r="C40" s="896" t="s">
        <v>221</v>
      </c>
      <c r="D40" s="411" t="s">
        <v>429</v>
      </c>
      <c r="E40" s="411" t="s">
        <v>429</v>
      </c>
      <c r="F40" s="411" t="s">
        <v>429</v>
      </c>
      <c r="G40" s="411" t="s">
        <v>429</v>
      </c>
      <c r="H40" s="411" t="s">
        <v>429</v>
      </c>
      <c r="I40" s="411" t="s">
        <v>429</v>
      </c>
    </row>
    <row r="41" spans="2:9" ht="15" x14ac:dyDescent="0.25">
      <c r="B41" s="42"/>
      <c r="C41" s="42"/>
      <c r="D41" s="381"/>
      <c r="E41" s="381"/>
      <c r="F41" s="381"/>
      <c r="G41" s="381"/>
      <c r="H41" s="381"/>
      <c r="I41" s="381"/>
    </row>
    <row r="42" spans="2:9" ht="27.95" customHeight="1" x14ac:dyDescent="0.25">
      <c r="B42" s="327" t="s">
        <v>124</v>
      </c>
      <c r="C42" s="327" t="s">
        <v>4</v>
      </c>
      <c r="D42" s="327">
        <f>Inhaltsverzeichnis!D18</f>
        <v>2017</v>
      </c>
      <c r="E42" s="327">
        <f>D42+1</f>
        <v>2018</v>
      </c>
      <c r="F42" s="327">
        <f>E42+1</f>
        <v>2019</v>
      </c>
      <c r="G42" s="327">
        <f>F42+1</f>
        <v>2020</v>
      </c>
      <c r="H42" s="327">
        <f>G42+1</f>
        <v>2021</v>
      </c>
      <c r="I42" s="327">
        <f>H42+1</f>
        <v>2022</v>
      </c>
    </row>
    <row r="43" spans="2:9" ht="15" x14ac:dyDescent="0.25">
      <c r="B43" s="320" t="s">
        <v>78</v>
      </c>
      <c r="C43" s="320" t="s">
        <v>78</v>
      </c>
      <c r="D43" s="382">
        <f>'1. Stammdaten'!D45</f>
        <v>0</v>
      </c>
      <c r="E43" s="382">
        <f>'1. Stammdaten'!E45</f>
        <v>0</v>
      </c>
      <c r="F43" s="382">
        <f>'1. Stammdaten'!F45</f>
        <v>0</v>
      </c>
      <c r="G43" s="382">
        <f>'1. Stammdaten'!G45</f>
        <v>0</v>
      </c>
      <c r="H43" s="382">
        <f>'1. Stammdaten'!H45</f>
        <v>0</v>
      </c>
      <c r="I43" s="382">
        <f>'1. Stammdaten'!I45</f>
        <v>0</v>
      </c>
    </row>
    <row r="44" spans="2:9" ht="15" x14ac:dyDescent="0.25">
      <c r="B44" s="320" t="s">
        <v>195</v>
      </c>
      <c r="C44" s="320" t="s">
        <v>196</v>
      </c>
      <c r="D44" s="382">
        <f>'1. Stammdaten'!D52</f>
        <v>0</v>
      </c>
      <c r="E44" s="573">
        <f>'1. Stammdaten'!E52</f>
        <v>0</v>
      </c>
      <c r="F44" s="382">
        <f>'1. Stammdaten'!F52</f>
        <v>0</v>
      </c>
      <c r="G44" s="382">
        <f>'1. Stammdaten'!G52</f>
        <v>0</v>
      </c>
      <c r="H44" s="382">
        <f>'1. Stammdaten'!H52</f>
        <v>0</v>
      </c>
      <c r="I44" s="382">
        <f>'1. Stammdaten'!I52</f>
        <v>0</v>
      </c>
    </row>
    <row r="45" spans="2:9" ht="15" x14ac:dyDescent="0.25">
      <c r="B45" s="333" t="s">
        <v>197</v>
      </c>
      <c r="C45" s="333" t="s">
        <v>196</v>
      </c>
      <c r="D45" s="383">
        <f>'1. Stammdaten'!D49</f>
        <v>0</v>
      </c>
      <c r="E45" s="383">
        <f>'1. Stammdaten'!E49</f>
        <v>0</v>
      </c>
      <c r="F45" s="383">
        <f>'1. Stammdaten'!F49</f>
        <v>0</v>
      </c>
      <c r="G45" s="383">
        <f>'1. Stammdaten'!G49</f>
        <v>0</v>
      </c>
      <c r="H45" s="383">
        <f>'1. Stammdaten'!H49</f>
        <v>0</v>
      </c>
      <c r="I45" s="383">
        <f>'1. Stammdaten'!I49</f>
        <v>0</v>
      </c>
    </row>
    <row r="46" spans="2:9" ht="15" x14ac:dyDescent="0.25">
      <c r="B46" s="320" t="s">
        <v>200</v>
      </c>
      <c r="C46" s="320" t="s">
        <v>201</v>
      </c>
      <c r="D46" s="378">
        <f>'1. Stammdaten'!D54</f>
        <v>0</v>
      </c>
      <c r="E46" s="378">
        <f>'1. Stammdaten'!E54</f>
        <v>0</v>
      </c>
      <c r="F46" s="378">
        <f>'1. Stammdaten'!F54</f>
        <v>0</v>
      </c>
      <c r="G46" s="378">
        <f>'1. Stammdaten'!G54</f>
        <v>0</v>
      </c>
      <c r="H46" s="378">
        <f>'1. Stammdaten'!H54</f>
        <v>0</v>
      </c>
      <c r="I46" s="378">
        <f>'1. Stammdaten'!I54</f>
        <v>0</v>
      </c>
    </row>
    <row r="47" spans="2:9" ht="15" x14ac:dyDescent="0.25">
      <c r="B47" s="321" t="s">
        <v>198</v>
      </c>
      <c r="C47" s="321" t="s">
        <v>199</v>
      </c>
      <c r="D47" s="384">
        <f>'1. Stammdaten'!D47</f>
        <v>0</v>
      </c>
      <c r="E47" s="384">
        <f>'1. Stammdaten'!E47</f>
        <v>0</v>
      </c>
      <c r="F47" s="384">
        <f>'1. Stammdaten'!F47</f>
        <v>0</v>
      </c>
      <c r="G47" s="384">
        <f>'1. Stammdaten'!G47</f>
        <v>0</v>
      </c>
      <c r="H47" s="384">
        <f>'1. Stammdaten'!H47</f>
        <v>0</v>
      </c>
      <c r="I47" s="384">
        <f>'1. Stammdaten'!I47</f>
        <v>0</v>
      </c>
    </row>
    <row r="48" spans="2:9" ht="33.75" customHeight="1" x14ac:dyDescent="0.25">
      <c r="B48" s="412" t="str">
        <f>IF(OR('1. Stammdaten'!B55="",'1. Stammdaten'!B55="eigene Bezugsgröße eintragen"),"Eintrag möglich in: 1. Stammdaten, Zelle B55 ",'1. Stammdaten'!B55)</f>
        <v xml:space="preserve">Eintrag möglich in: 1. Stammdaten, Zelle B55 </v>
      </c>
      <c r="C48" s="412" t="str">
        <f>IF('1. Stammdaten'!C55="Einheit eintragen","Eintrag möglich in: 1. Stammdaten, Zelle C55 ",'1. Stammdaten'!C55)</f>
        <v xml:space="preserve">Eintrag möglich in: 1. Stammdaten, Zelle C55 </v>
      </c>
      <c r="D48" s="378">
        <f>'1. Stammdaten'!D55</f>
        <v>0</v>
      </c>
      <c r="E48" s="378">
        <f>'1. Stammdaten'!E55</f>
        <v>0</v>
      </c>
      <c r="F48" s="378">
        <f>'1. Stammdaten'!F55</f>
        <v>0</v>
      </c>
      <c r="G48" s="378">
        <f>'1. Stammdaten'!G55</f>
        <v>0</v>
      </c>
      <c r="H48" s="378">
        <f>'1. Stammdaten'!H55</f>
        <v>0</v>
      </c>
      <c r="I48" s="378">
        <f>'1. Stammdaten'!I55</f>
        <v>0</v>
      </c>
    </row>
    <row r="49" spans="2:9" ht="32.25" customHeight="1" x14ac:dyDescent="0.25">
      <c r="B49" s="412" t="str">
        <f>IF(OR('1. Stammdaten'!B56="",'1. Stammdaten'!B56="eigene Bezugsgröße eintragen"),"Eintrag möglich in: 1. Stammdaten, Zelle B56 ",'1. Stammdaten'!B56)</f>
        <v xml:space="preserve">Eintrag möglich in: 1. Stammdaten, Zelle B56 </v>
      </c>
      <c r="C49" s="412" t="str">
        <f>IF('1. Stammdaten'!C56="Einheit eintragen","Eintrag möglich in: 1. Stammdaten, Zelle C56 ",'1. Stammdaten'!C56)</f>
        <v xml:space="preserve">Eintrag möglich in: 1. Stammdaten, Zelle C56 </v>
      </c>
      <c r="D49" s="378">
        <f>'1. Stammdaten'!D56</f>
        <v>0</v>
      </c>
      <c r="E49" s="378">
        <f>'1. Stammdaten'!E56</f>
        <v>0</v>
      </c>
      <c r="F49" s="378">
        <f>'1. Stammdaten'!F56</f>
        <v>0</v>
      </c>
      <c r="G49" s="378">
        <f>'1. Stammdaten'!G56</f>
        <v>0</v>
      </c>
      <c r="H49" s="378">
        <f>'1. Stammdaten'!H56</f>
        <v>0</v>
      </c>
      <c r="I49" s="378">
        <f>'1. Stammdaten'!I56</f>
        <v>0</v>
      </c>
    </row>
    <row r="50" spans="2:9" ht="60" x14ac:dyDescent="0.25">
      <c r="B50" s="589" t="str">
        <f>IF(OR('1. Stammdaten'!B57="",'1. Stammdaten'!B57="eigene Bezugsgröße aus Referenzdokument eintragen"),"eigene Bezugsgröße aus Referenzdokument Eintrag möglich in: 1. Stammdaten, Zelle B57",'1. Stammdaten'!B57)</f>
        <v>eigene Bezugsgröße aus Referenzdokument Eintrag möglich in: 1. Stammdaten, Zelle B57</v>
      </c>
      <c r="C50" s="589" t="str">
        <f>IF('1. Stammdaten'!C57="Einheit eintragen","Eintrag möglich in: 1. Stammdaten, Zelle C57 ",'1. Stammdaten'!C57)</f>
        <v xml:space="preserve">Eintrag möglich in: 1. Stammdaten, Zelle C57 </v>
      </c>
      <c r="D50" s="378">
        <f>'1. Stammdaten'!D57</f>
        <v>0</v>
      </c>
      <c r="E50" s="378">
        <f>'1. Stammdaten'!E57</f>
        <v>0</v>
      </c>
      <c r="F50" s="378">
        <f>'1. Stammdaten'!F57</f>
        <v>0</v>
      </c>
      <c r="G50" s="378">
        <f>'1. Stammdaten'!G57</f>
        <v>0</v>
      </c>
      <c r="H50" s="378">
        <f>'1. Stammdaten'!H57</f>
        <v>0</v>
      </c>
      <c r="I50" s="378">
        <f>'1. Stammdaten'!I57</f>
        <v>0</v>
      </c>
    </row>
    <row r="51" spans="2:9" ht="60" x14ac:dyDescent="0.25">
      <c r="B51" s="589" t="str">
        <f>IF(OR('1. Stammdaten'!B58="",'1. Stammdaten'!B58="eigene Bezugsgröße aus Referenzdokument eintragen"),"eigene Bezugsgröße aus Referenzdokument Eintrag möglich in: 1. Stammdaten, Zelle B58",'1. Stammdaten'!B58)</f>
        <v>eigene Bezugsgröße aus Referenzdokument Eintrag möglich in: 1. Stammdaten, Zelle B58</v>
      </c>
      <c r="C51" s="589" t="str">
        <f>IF('1. Stammdaten'!C58="Einheit eintragen","Eintrag möglich in: 1. Stammdaten, Zelle C58 ",'1. Stammdaten'!C58)</f>
        <v xml:space="preserve">Eintrag möglich in: 1. Stammdaten, Zelle C58 </v>
      </c>
      <c r="D51" s="378">
        <f>'1. Stammdaten'!D58</f>
        <v>0</v>
      </c>
      <c r="E51" s="378">
        <f>'1. Stammdaten'!E58</f>
        <v>0</v>
      </c>
      <c r="F51" s="378">
        <f>'1. Stammdaten'!F58</f>
        <v>0</v>
      </c>
      <c r="G51" s="378">
        <f>'1. Stammdaten'!G58</f>
        <v>0</v>
      </c>
      <c r="H51" s="378">
        <f>'1. Stammdaten'!H58</f>
        <v>0</v>
      </c>
      <c r="I51" s="378">
        <f>'1. Stammdaten'!I58</f>
        <v>0</v>
      </c>
    </row>
    <row r="52" spans="2:9" ht="60" x14ac:dyDescent="0.25">
      <c r="B52" s="589" t="str">
        <f>IF(OR('1. Stammdaten'!B59="",'1. Stammdaten'!B59="eigene Bezugsgröße aus Referenzdokument eintragen"),"eigene Bezugsgröße aus Referenzdokument Eintrag möglich in: 1. Stammdaten, Zelle B59",'1. Stammdaten'!B59)</f>
        <v>eigene Bezugsgröße aus Referenzdokument Eintrag möglich in: 1. Stammdaten, Zelle B59</v>
      </c>
      <c r="C52" s="589" t="str">
        <f>IF('1. Stammdaten'!C59="Einheit eintragen","Eintrag möglich in: 1. Stammdaten, Zelle C59 ",'1. Stammdaten'!C59)</f>
        <v xml:space="preserve">Eintrag möglich in: 1. Stammdaten, Zelle C59 </v>
      </c>
      <c r="D52" s="378">
        <f>'1. Stammdaten'!D59</f>
        <v>0</v>
      </c>
      <c r="E52" s="378">
        <f>'1. Stammdaten'!E59</f>
        <v>0</v>
      </c>
      <c r="F52" s="378">
        <f>'1. Stammdaten'!F59</f>
        <v>0</v>
      </c>
      <c r="G52" s="378">
        <f>'1. Stammdaten'!G59</f>
        <v>0</v>
      </c>
      <c r="H52" s="378">
        <f>'1. Stammdaten'!H59</f>
        <v>0</v>
      </c>
      <c r="I52" s="378">
        <f>'1. Stammdaten'!I59</f>
        <v>0</v>
      </c>
    </row>
    <row r="53" spans="2:9" ht="60" x14ac:dyDescent="0.25">
      <c r="B53" s="589" t="str">
        <f>IF(OR('1. Stammdaten'!B60="",'1. Stammdaten'!B60="eigene Bezugsgröße aus Referenzdokument eintragen"),"eigene Bezugsgröße aus Referenzdokument Eintrag möglich in: 1. Stammdaten, Zelle B60",'1. Stammdaten'!B60)</f>
        <v>eigene Bezugsgröße aus Referenzdokument Eintrag möglich in: 1. Stammdaten, Zelle B60</v>
      </c>
      <c r="C53" s="589" t="str">
        <f>IF('1. Stammdaten'!C60="Einheit eintragen","Eintrag möglich in: 1. Stammdaten, Zelle C60 ",'1. Stammdaten'!C60)</f>
        <v xml:space="preserve">Eintrag möglich in: 1. Stammdaten, Zelle C60 </v>
      </c>
      <c r="D53" s="378">
        <f>'1. Stammdaten'!D60</f>
        <v>0</v>
      </c>
      <c r="E53" s="378">
        <f>'1. Stammdaten'!E60</f>
        <v>0</v>
      </c>
      <c r="F53" s="378">
        <f>'1. Stammdaten'!F60</f>
        <v>0</v>
      </c>
      <c r="G53" s="378">
        <f>'1. Stammdaten'!G60</f>
        <v>0</v>
      </c>
      <c r="H53" s="378">
        <f>'1. Stammdaten'!H60</f>
        <v>0</v>
      </c>
      <c r="I53" s="378">
        <f>'1. Stammdaten'!I60</f>
        <v>0</v>
      </c>
    </row>
    <row r="54" spans="2:9" ht="15.75" thickBot="1" x14ac:dyDescent="0.3">
      <c r="B54" s="42"/>
      <c r="C54" s="42"/>
      <c r="D54" s="381"/>
      <c r="E54" s="381"/>
      <c r="F54" s="381"/>
      <c r="G54" s="381"/>
      <c r="H54" s="381"/>
      <c r="I54" s="381"/>
    </row>
    <row r="55" spans="2:9" ht="16.5" thickBot="1" x14ac:dyDescent="0.3">
      <c r="B55" s="853" t="s">
        <v>448</v>
      </c>
      <c r="C55" s="681"/>
      <c r="D55" s="681"/>
      <c r="E55" s="681"/>
      <c r="F55" s="681"/>
      <c r="G55" s="681"/>
      <c r="H55" s="681"/>
      <c r="I55" s="682"/>
    </row>
    <row r="56" spans="2:9" ht="15" x14ac:dyDescent="0.25">
      <c r="B56" s="338"/>
      <c r="C56" s="338"/>
      <c r="D56" s="575"/>
      <c r="E56" s="575"/>
      <c r="F56" s="575"/>
      <c r="G56" s="575"/>
      <c r="H56" s="575"/>
      <c r="I56" s="575"/>
    </row>
    <row r="57" spans="2:9" ht="25.5" customHeight="1" x14ac:dyDescent="0.25">
      <c r="B57" s="327" t="s">
        <v>79</v>
      </c>
      <c r="C57" s="327" t="s">
        <v>4</v>
      </c>
      <c r="D57" s="327">
        <f>Inhaltsverzeichnis!D18</f>
        <v>2017</v>
      </c>
      <c r="E57" s="327">
        <f>D57+1</f>
        <v>2018</v>
      </c>
      <c r="F57" s="327">
        <f>E57+1</f>
        <v>2019</v>
      </c>
      <c r="G57" s="327">
        <f>F57+1</f>
        <v>2020</v>
      </c>
      <c r="H57" s="327">
        <f>G57+1</f>
        <v>2021</v>
      </c>
      <c r="I57" s="327">
        <f>H57+1</f>
        <v>2022</v>
      </c>
    </row>
    <row r="58" spans="2:9" ht="34.5" customHeight="1" x14ac:dyDescent="0.25">
      <c r="B58" s="320" t="s">
        <v>202</v>
      </c>
      <c r="C58" s="320" t="s">
        <v>213</v>
      </c>
      <c r="D58" s="385" t="e">
        <f t="shared" ref="D58:I58" si="0">D10/D43</f>
        <v>#DIV/0!</v>
      </c>
      <c r="E58" s="385" t="e">
        <f t="shared" si="0"/>
        <v>#DIV/0!</v>
      </c>
      <c r="F58" s="385" t="e">
        <f t="shared" si="0"/>
        <v>#DIV/0!</v>
      </c>
      <c r="G58" s="385" t="e">
        <f t="shared" si="0"/>
        <v>#DIV/0!</v>
      </c>
      <c r="H58" s="385" t="e">
        <f t="shared" si="0"/>
        <v>#DIV/0!</v>
      </c>
      <c r="I58" s="385" t="e">
        <f t="shared" si="0"/>
        <v>#DIV/0!</v>
      </c>
    </row>
    <row r="59" spans="2:9" ht="33.75" customHeight="1" x14ac:dyDescent="0.25">
      <c r="B59" s="320" t="s">
        <v>230</v>
      </c>
      <c r="C59" s="320" t="s">
        <v>212</v>
      </c>
      <c r="D59" s="385" t="e">
        <f t="shared" ref="D59:I59" si="1">D10/D46</f>
        <v>#DIV/0!</v>
      </c>
      <c r="E59" s="385" t="e">
        <f t="shared" si="1"/>
        <v>#DIV/0!</v>
      </c>
      <c r="F59" s="385" t="e">
        <f t="shared" si="1"/>
        <v>#DIV/0!</v>
      </c>
      <c r="G59" s="385" t="e">
        <f t="shared" si="1"/>
        <v>#DIV/0!</v>
      </c>
      <c r="H59" s="385" t="e">
        <f t="shared" si="1"/>
        <v>#DIV/0!</v>
      </c>
      <c r="I59" s="385" t="e">
        <f t="shared" si="1"/>
        <v>#DIV/0!</v>
      </c>
    </row>
    <row r="60" spans="2:9" ht="33" customHeight="1" x14ac:dyDescent="0.25">
      <c r="B60" s="320" t="s">
        <v>203</v>
      </c>
      <c r="C60" s="320" t="s">
        <v>214</v>
      </c>
      <c r="D60" s="385" t="e">
        <f t="shared" ref="D60:I60" si="2">D10/D47</f>
        <v>#DIV/0!</v>
      </c>
      <c r="E60" s="385" t="e">
        <f t="shared" si="2"/>
        <v>#DIV/0!</v>
      </c>
      <c r="F60" s="385" t="e">
        <f t="shared" si="2"/>
        <v>#DIV/0!</v>
      </c>
      <c r="G60" s="385" t="e">
        <f t="shared" si="2"/>
        <v>#DIV/0!</v>
      </c>
      <c r="H60" s="385" t="e">
        <f t="shared" si="2"/>
        <v>#DIV/0!</v>
      </c>
      <c r="I60" s="385" t="e">
        <f t="shared" si="2"/>
        <v>#DIV/0!</v>
      </c>
    </row>
    <row r="61" spans="2:9" ht="33" customHeight="1" x14ac:dyDescent="0.25">
      <c r="B61" s="577" t="s">
        <v>204</v>
      </c>
      <c r="C61" s="577" t="s">
        <v>249</v>
      </c>
      <c r="D61" s="386" t="e">
        <f>'2.a Energieinput und Emissionen'!E25</f>
        <v>#DIV/0!</v>
      </c>
      <c r="E61" s="386" t="e">
        <f>'2.a Energieinput und Emissionen'!F25</f>
        <v>#DIV/0!</v>
      </c>
      <c r="F61" s="386" t="e">
        <f>'2.a Energieinput und Emissionen'!G25</f>
        <v>#DIV/0!</v>
      </c>
      <c r="G61" s="386" t="e">
        <f>'2.a Energieinput und Emissionen'!H25</f>
        <v>#DIV/0!</v>
      </c>
      <c r="H61" s="386" t="e">
        <f>'2.a Energieinput und Emissionen'!I25</f>
        <v>#DIV/0!</v>
      </c>
      <c r="I61" s="386" t="e">
        <f>'2.a Energieinput und Emissionen'!J25</f>
        <v>#DIV/0!</v>
      </c>
    </row>
    <row r="62" spans="2:9" ht="49.5" customHeight="1" x14ac:dyDescent="0.25">
      <c r="B62" s="412" t="str">
        <f>"Gesamtenergieverbrauch im Jahr / "&amp;$B$48</f>
        <v xml:space="preserve">Gesamtenergieverbrauch im Jahr / Eintrag möglich in: 1. Stammdaten, Zelle B55 </v>
      </c>
      <c r="C62" s="897" t="str">
        <f>"[kWh/"&amp;C48&amp;"]"</f>
        <v>[kWh/Eintrag möglich in: 1. Stammdaten, Zelle C55 ]</v>
      </c>
      <c r="D62" s="385" t="e">
        <f t="shared" ref="D62:I62" si="3">D10/D48</f>
        <v>#DIV/0!</v>
      </c>
      <c r="E62" s="385" t="e">
        <f t="shared" si="3"/>
        <v>#DIV/0!</v>
      </c>
      <c r="F62" s="385" t="e">
        <f t="shared" si="3"/>
        <v>#DIV/0!</v>
      </c>
      <c r="G62" s="385" t="e">
        <f t="shared" si="3"/>
        <v>#DIV/0!</v>
      </c>
      <c r="H62" s="385" t="e">
        <f t="shared" si="3"/>
        <v>#DIV/0!</v>
      </c>
      <c r="I62" s="385" t="e">
        <f t="shared" si="3"/>
        <v>#DIV/0!</v>
      </c>
    </row>
    <row r="63" spans="2:9" ht="51" customHeight="1" x14ac:dyDescent="0.25">
      <c r="B63" s="412" t="str">
        <f>"Gesamtenergieverbrauch im Jahr / "&amp;$B$49</f>
        <v xml:space="preserve">Gesamtenergieverbrauch im Jahr / Eintrag möglich in: 1. Stammdaten, Zelle B56 </v>
      </c>
      <c r="C63" s="897" t="str">
        <f>"[kWh/"&amp;C49&amp;"]"</f>
        <v>[kWh/Eintrag möglich in: 1. Stammdaten, Zelle C56 ]</v>
      </c>
      <c r="D63" s="385" t="e">
        <f t="shared" ref="D63:I63" si="4">D10/D49</f>
        <v>#DIV/0!</v>
      </c>
      <c r="E63" s="385" t="e">
        <f t="shared" si="4"/>
        <v>#DIV/0!</v>
      </c>
      <c r="F63" s="385" t="e">
        <f t="shared" si="4"/>
        <v>#DIV/0!</v>
      </c>
      <c r="G63" s="385" t="e">
        <f t="shared" si="4"/>
        <v>#DIV/0!</v>
      </c>
      <c r="H63" s="385" t="e">
        <f t="shared" si="4"/>
        <v>#DIV/0!</v>
      </c>
      <c r="I63" s="385" t="e">
        <f t="shared" si="4"/>
        <v>#DIV/0!</v>
      </c>
    </row>
    <row r="64" spans="2:9" ht="15" x14ac:dyDescent="0.25">
      <c r="B64" s="850" t="s">
        <v>455</v>
      </c>
      <c r="C64" s="851"/>
      <c r="D64" s="851"/>
      <c r="E64" s="851"/>
      <c r="F64" s="851"/>
      <c r="G64" s="851"/>
      <c r="H64" s="851"/>
      <c r="I64" s="852"/>
    </row>
    <row r="65" spans="2:9" ht="40.5" customHeight="1" x14ac:dyDescent="0.25">
      <c r="B65" s="412" t="s">
        <v>427</v>
      </c>
      <c r="C65" s="412" t="s">
        <v>428</v>
      </c>
      <c r="D65" s="886" t="s">
        <v>429</v>
      </c>
      <c r="E65" s="886" t="s">
        <v>429</v>
      </c>
      <c r="F65" s="886" t="s">
        <v>429</v>
      </c>
      <c r="G65" s="886" t="s">
        <v>429</v>
      </c>
      <c r="H65" s="886" t="s">
        <v>429</v>
      </c>
      <c r="I65" s="886" t="s">
        <v>429</v>
      </c>
    </row>
    <row r="66" spans="2:9" ht="40.5" customHeight="1" x14ac:dyDescent="0.25">
      <c r="B66" s="412" t="s">
        <v>427</v>
      </c>
      <c r="C66" s="412" t="s">
        <v>428</v>
      </c>
      <c r="D66" s="886" t="s">
        <v>429</v>
      </c>
      <c r="E66" s="886" t="s">
        <v>429</v>
      </c>
      <c r="F66" s="886" t="s">
        <v>429</v>
      </c>
      <c r="G66" s="886" t="s">
        <v>429</v>
      </c>
      <c r="H66" s="886" t="s">
        <v>429</v>
      </c>
      <c r="I66" s="886" t="s">
        <v>429</v>
      </c>
    </row>
    <row r="67" spans="2:9" ht="60" x14ac:dyDescent="0.2">
      <c r="B67" s="589" t="s">
        <v>461</v>
      </c>
      <c r="C67" s="896" t="str">
        <f>"["&amp;C22&amp;"/"&amp;C50&amp;"]"</f>
        <v>[Einheit eintragen/Eintrag möglich in: 1. Stammdaten, Zelle C57 ]</v>
      </c>
      <c r="D67" s="347" t="e">
        <f t="shared" ref="D67:I67" si="5">D22/D50</f>
        <v>#DIV/0!</v>
      </c>
      <c r="E67" s="347" t="e">
        <f t="shared" si="5"/>
        <v>#DIV/0!</v>
      </c>
      <c r="F67" s="347" t="e">
        <f t="shared" si="5"/>
        <v>#DIV/0!</v>
      </c>
      <c r="G67" s="347" t="e">
        <f t="shared" si="5"/>
        <v>#DIV/0!</v>
      </c>
      <c r="H67" s="347" t="e">
        <f t="shared" si="5"/>
        <v>#DIV/0!</v>
      </c>
      <c r="I67" s="347" t="e">
        <f t="shared" si="5"/>
        <v>#DIV/0!</v>
      </c>
    </row>
    <row r="68" spans="2:9" ht="15" x14ac:dyDescent="0.25">
      <c r="B68" s="346"/>
      <c r="C68" s="346"/>
      <c r="D68" s="346"/>
      <c r="E68" s="346"/>
      <c r="F68" s="346"/>
      <c r="G68" s="346"/>
      <c r="H68" s="346"/>
      <c r="I68" s="346"/>
    </row>
    <row r="69" spans="2:9" ht="24" customHeight="1" x14ac:dyDescent="0.25">
      <c r="B69" s="320" t="s">
        <v>205</v>
      </c>
      <c r="C69" s="320" t="s">
        <v>213</v>
      </c>
      <c r="D69" s="387" t="e">
        <f t="shared" ref="D69:I69" si="6">D11/D43</f>
        <v>#DIV/0!</v>
      </c>
      <c r="E69" s="387" t="e">
        <f t="shared" si="6"/>
        <v>#DIV/0!</v>
      </c>
      <c r="F69" s="387" t="e">
        <f t="shared" si="6"/>
        <v>#DIV/0!</v>
      </c>
      <c r="G69" s="387" t="e">
        <f t="shared" si="6"/>
        <v>#DIV/0!</v>
      </c>
      <c r="H69" s="387" t="e">
        <f t="shared" si="6"/>
        <v>#DIV/0!</v>
      </c>
      <c r="I69" s="387" t="e">
        <f t="shared" si="6"/>
        <v>#DIV/0!</v>
      </c>
    </row>
    <row r="70" spans="2:9" ht="39.75" customHeight="1" x14ac:dyDescent="0.25">
      <c r="B70" s="320" t="s">
        <v>206</v>
      </c>
      <c r="C70" s="320" t="s">
        <v>212</v>
      </c>
      <c r="D70" s="387" t="e">
        <f t="shared" ref="D70:I70" si="7">D11/D46</f>
        <v>#DIV/0!</v>
      </c>
      <c r="E70" s="387" t="e">
        <f t="shared" si="7"/>
        <v>#DIV/0!</v>
      </c>
      <c r="F70" s="387" t="e">
        <f t="shared" si="7"/>
        <v>#DIV/0!</v>
      </c>
      <c r="G70" s="387" t="e">
        <f t="shared" si="7"/>
        <v>#DIV/0!</v>
      </c>
      <c r="H70" s="387" t="e">
        <f t="shared" si="7"/>
        <v>#DIV/0!</v>
      </c>
      <c r="I70" s="387" t="e">
        <f t="shared" si="7"/>
        <v>#DIV/0!</v>
      </c>
    </row>
    <row r="71" spans="2:9" ht="43.5" customHeight="1" x14ac:dyDescent="0.25">
      <c r="B71" s="320" t="s">
        <v>207</v>
      </c>
      <c r="C71" s="320" t="s">
        <v>215</v>
      </c>
      <c r="D71" s="387" t="e">
        <f t="shared" ref="D71:I71" si="8">D11/D47</f>
        <v>#DIV/0!</v>
      </c>
      <c r="E71" s="387" t="e">
        <f t="shared" si="8"/>
        <v>#DIV/0!</v>
      </c>
      <c r="F71" s="387" t="e">
        <f t="shared" si="8"/>
        <v>#DIV/0!</v>
      </c>
      <c r="G71" s="387" t="e">
        <f t="shared" si="8"/>
        <v>#DIV/0!</v>
      </c>
      <c r="H71" s="387" t="e">
        <f t="shared" si="8"/>
        <v>#DIV/0!</v>
      </c>
      <c r="I71" s="387" t="e">
        <f t="shared" si="8"/>
        <v>#DIV/0!</v>
      </c>
    </row>
    <row r="72" spans="2:9" ht="41.25" customHeight="1" x14ac:dyDescent="0.25">
      <c r="B72" s="412" t="str">
        <f>"Strom / "&amp;$B$48</f>
        <v xml:space="preserve">Strom / Eintrag möglich in: 1. Stammdaten, Zelle B55 </v>
      </c>
      <c r="C72" s="897" t="str">
        <f>"[kWh/"&amp;C48&amp;"]"</f>
        <v>[kWh/Eintrag möglich in: 1. Stammdaten, Zelle C55 ]</v>
      </c>
      <c r="D72" s="385" t="e">
        <f t="shared" ref="D72:I72" si="9">D11/D48</f>
        <v>#DIV/0!</v>
      </c>
      <c r="E72" s="385" t="e">
        <f t="shared" si="9"/>
        <v>#DIV/0!</v>
      </c>
      <c r="F72" s="385" t="e">
        <f t="shared" si="9"/>
        <v>#DIV/0!</v>
      </c>
      <c r="G72" s="385" t="e">
        <f t="shared" si="9"/>
        <v>#DIV/0!</v>
      </c>
      <c r="H72" s="385" t="e">
        <f t="shared" si="9"/>
        <v>#DIV/0!</v>
      </c>
      <c r="I72" s="385" t="e">
        <f t="shared" si="9"/>
        <v>#DIV/0!</v>
      </c>
    </row>
    <row r="73" spans="2:9" ht="41.25" customHeight="1" x14ac:dyDescent="0.25">
      <c r="B73" s="412" t="str">
        <f>"Strom / "&amp;$B$49</f>
        <v xml:space="preserve">Strom / Eintrag möglich in: 1. Stammdaten, Zelle B56 </v>
      </c>
      <c r="C73" s="897" t="str">
        <f>"[kWh/"&amp;C49&amp;"]"</f>
        <v>[kWh/Eintrag möglich in: 1. Stammdaten, Zelle C56 ]</v>
      </c>
      <c r="D73" s="385" t="e">
        <f t="shared" ref="D73:I73" si="10">D11/D49</f>
        <v>#DIV/0!</v>
      </c>
      <c r="E73" s="385" t="e">
        <f t="shared" si="10"/>
        <v>#DIV/0!</v>
      </c>
      <c r="F73" s="385" t="e">
        <f t="shared" si="10"/>
        <v>#DIV/0!</v>
      </c>
      <c r="G73" s="385" t="e">
        <f t="shared" si="10"/>
        <v>#DIV/0!</v>
      </c>
      <c r="H73" s="385" t="e">
        <f t="shared" si="10"/>
        <v>#DIV/0!</v>
      </c>
      <c r="I73" s="385" t="e">
        <f t="shared" si="10"/>
        <v>#DIV/0!</v>
      </c>
    </row>
    <row r="74" spans="2:9" ht="16.5" customHeight="1" x14ac:dyDescent="0.25">
      <c r="B74" s="388"/>
    </row>
    <row r="75" spans="2:9" ht="41.25" customHeight="1" x14ac:dyDescent="0.25">
      <c r="B75" s="320" t="s">
        <v>347</v>
      </c>
      <c r="C75" s="320" t="s">
        <v>213</v>
      </c>
      <c r="D75" s="387" t="e">
        <f t="shared" ref="D75:I75" si="11">D12/D43</f>
        <v>#DIV/0!</v>
      </c>
      <c r="E75" s="387" t="e">
        <f t="shared" si="11"/>
        <v>#DIV/0!</v>
      </c>
      <c r="F75" s="387" t="e">
        <f t="shared" si="11"/>
        <v>#DIV/0!</v>
      </c>
      <c r="G75" s="387" t="e">
        <f t="shared" si="11"/>
        <v>#DIV/0!</v>
      </c>
      <c r="H75" s="387" t="e">
        <f t="shared" si="11"/>
        <v>#DIV/0!</v>
      </c>
      <c r="I75" s="387" t="e">
        <f t="shared" si="11"/>
        <v>#DIV/0!</v>
      </c>
    </row>
    <row r="76" spans="2:9" ht="41.25" customHeight="1" x14ac:dyDescent="0.25">
      <c r="B76" s="320" t="s">
        <v>348</v>
      </c>
      <c r="C76" s="320" t="s">
        <v>212</v>
      </c>
      <c r="D76" s="387" t="e">
        <f t="shared" ref="D76:I76" si="12">D12/D46</f>
        <v>#DIV/0!</v>
      </c>
      <c r="E76" s="387" t="e">
        <f t="shared" si="12"/>
        <v>#DIV/0!</v>
      </c>
      <c r="F76" s="387" t="e">
        <f t="shared" si="12"/>
        <v>#DIV/0!</v>
      </c>
      <c r="G76" s="387" t="e">
        <f t="shared" si="12"/>
        <v>#DIV/0!</v>
      </c>
      <c r="H76" s="387" t="e">
        <f t="shared" si="12"/>
        <v>#DIV/0!</v>
      </c>
      <c r="I76" s="387" t="e">
        <f t="shared" si="12"/>
        <v>#DIV/0!</v>
      </c>
    </row>
    <row r="77" spans="2:9" ht="41.25" customHeight="1" x14ac:dyDescent="0.25">
      <c r="B77" s="320" t="s">
        <v>349</v>
      </c>
      <c r="C77" s="320" t="s">
        <v>215</v>
      </c>
      <c r="D77" s="387" t="e">
        <f t="shared" ref="D77:I77" si="13">D12/D47</f>
        <v>#DIV/0!</v>
      </c>
      <c r="E77" s="387" t="e">
        <f t="shared" si="13"/>
        <v>#DIV/0!</v>
      </c>
      <c r="F77" s="387" t="e">
        <f t="shared" si="13"/>
        <v>#DIV/0!</v>
      </c>
      <c r="G77" s="387" t="e">
        <f t="shared" si="13"/>
        <v>#DIV/0!</v>
      </c>
      <c r="H77" s="387" t="e">
        <f t="shared" si="13"/>
        <v>#DIV/0!</v>
      </c>
      <c r="I77" s="387" t="e">
        <f t="shared" si="13"/>
        <v>#DIV/0!</v>
      </c>
    </row>
    <row r="78" spans="2:9" ht="41.25" customHeight="1" x14ac:dyDescent="0.25">
      <c r="B78" s="412" t="str">
        <f>"Erdgasverbrauch / "&amp;$B$48</f>
        <v xml:space="preserve">Erdgasverbrauch / Eintrag möglich in: 1. Stammdaten, Zelle B55 </v>
      </c>
      <c r="C78" s="897" t="str">
        <f>"[kWh/"&amp;C48&amp;"]"</f>
        <v>[kWh/Eintrag möglich in: 1. Stammdaten, Zelle C55 ]</v>
      </c>
      <c r="D78" s="387" t="e">
        <f t="shared" ref="D78:I78" si="14">D12/D48</f>
        <v>#DIV/0!</v>
      </c>
      <c r="E78" s="387" t="e">
        <f t="shared" si="14"/>
        <v>#DIV/0!</v>
      </c>
      <c r="F78" s="387" t="e">
        <f t="shared" si="14"/>
        <v>#DIV/0!</v>
      </c>
      <c r="G78" s="387" t="e">
        <f t="shared" si="14"/>
        <v>#DIV/0!</v>
      </c>
      <c r="H78" s="387" t="e">
        <f t="shared" si="14"/>
        <v>#DIV/0!</v>
      </c>
      <c r="I78" s="387" t="e">
        <f t="shared" si="14"/>
        <v>#DIV/0!</v>
      </c>
    </row>
    <row r="79" spans="2:9" ht="41.25" customHeight="1" x14ac:dyDescent="0.25">
      <c r="B79" s="412" t="str">
        <f>"Erdgasverbrauch / "&amp;$B$49</f>
        <v xml:space="preserve">Erdgasverbrauch / Eintrag möglich in: 1. Stammdaten, Zelle B56 </v>
      </c>
      <c r="C79" s="897" t="str">
        <f>"[kWh/"&amp;C49&amp;"]"</f>
        <v>[kWh/Eintrag möglich in: 1. Stammdaten, Zelle C56 ]</v>
      </c>
      <c r="D79" s="387" t="e">
        <f t="shared" ref="D79:I79" si="15">D12/D49</f>
        <v>#DIV/0!</v>
      </c>
      <c r="E79" s="387" t="e">
        <f t="shared" si="15"/>
        <v>#DIV/0!</v>
      </c>
      <c r="F79" s="387" t="e">
        <f t="shared" si="15"/>
        <v>#DIV/0!</v>
      </c>
      <c r="G79" s="387" t="e">
        <f t="shared" si="15"/>
        <v>#DIV/0!</v>
      </c>
      <c r="H79" s="387" t="e">
        <f t="shared" si="15"/>
        <v>#DIV/0!</v>
      </c>
      <c r="I79" s="387" t="e">
        <f t="shared" si="15"/>
        <v>#DIV/0!</v>
      </c>
    </row>
    <row r="80" spans="2:9" ht="17.45" customHeight="1" x14ac:dyDescent="0.25"/>
    <row r="81" spans="2:9" ht="41.25" customHeight="1" x14ac:dyDescent="0.25">
      <c r="B81" s="320" t="s">
        <v>350</v>
      </c>
      <c r="C81" s="320" t="s">
        <v>213</v>
      </c>
      <c r="D81" s="387" t="e">
        <f t="shared" ref="D81:I81" si="16">D13/D43</f>
        <v>#DIV/0!</v>
      </c>
      <c r="E81" s="387" t="e">
        <f t="shared" si="16"/>
        <v>#DIV/0!</v>
      </c>
      <c r="F81" s="387" t="e">
        <f t="shared" si="16"/>
        <v>#DIV/0!</v>
      </c>
      <c r="G81" s="387" t="e">
        <f t="shared" si="16"/>
        <v>#DIV/0!</v>
      </c>
      <c r="H81" s="387" t="e">
        <f t="shared" si="16"/>
        <v>#DIV/0!</v>
      </c>
      <c r="I81" s="387" t="e">
        <f t="shared" si="16"/>
        <v>#DIV/0!</v>
      </c>
    </row>
    <row r="82" spans="2:9" ht="41.25" customHeight="1" x14ac:dyDescent="0.25">
      <c r="B82" s="320" t="s">
        <v>351</v>
      </c>
      <c r="C82" s="320" t="s">
        <v>212</v>
      </c>
      <c r="D82" s="387" t="e">
        <f t="shared" ref="D82:I82" si="17">D13/D46</f>
        <v>#DIV/0!</v>
      </c>
      <c r="E82" s="387" t="e">
        <f t="shared" si="17"/>
        <v>#DIV/0!</v>
      </c>
      <c r="F82" s="387" t="e">
        <f t="shared" si="17"/>
        <v>#DIV/0!</v>
      </c>
      <c r="G82" s="387" t="e">
        <f t="shared" si="17"/>
        <v>#DIV/0!</v>
      </c>
      <c r="H82" s="387" t="e">
        <f t="shared" si="17"/>
        <v>#DIV/0!</v>
      </c>
      <c r="I82" s="387" t="e">
        <f t="shared" si="17"/>
        <v>#DIV/0!</v>
      </c>
    </row>
    <row r="83" spans="2:9" ht="41.25" customHeight="1" x14ac:dyDescent="0.25">
      <c r="B83" s="320" t="s">
        <v>352</v>
      </c>
      <c r="C83" s="320" t="s">
        <v>215</v>
      </c>
      <c r="D83" s="387" t="e">
        <f t="shared" ref="D83:I83" si="18">D13/D47</f>
        <v>#DIV/0!</v>
      </c>
      <c r="E83" s="387" t="e">
        <f t="shared" si="18"/>
        <v>#DIV/0!</v>
      </c>
      <c r="F83" s="387" t="e">
        <f t="shared" si="18"/>
        <v>#DIV/0!</v>
      </c>
      <c r="G83" s="387" t="e">
        <f t="shared" si="18"/>
        <v>#DIV/0!</v>
      </c>
      <c r="H83" s="387" t="e">
        <f t="shared" si="18"/>
        <v>#DIV/0!</v>
      </c>
      <c r="I83" s="387" t="e">
        <f t="shared" si="18"/>
        <v>#DIV/0!</v>
      </c>
    </row>
    <row r="84" spans="2:9" ht="41.25" customHeight="1" x14ac:dyDescent="0.25">
      <c r="B84" s="412" t="str">
        <f>"Heizölverbrauch / "&amp;$B$48</f>
        <v xml:space="preserve">Heizölverbrauch / Eintrag möglich in: 1. Stammdaten, Zelle B55 </v>
      </c>
      <c r="C84" s="897" t="str">
        <f>"[kWh/"&amp;C48&amp;"]"</f>
        <v>[kWh/Eintrag möglich in: 1. Stammdaten, Zelle C55 ]</v>
      </c>
      <c r="D84" s="385" t="e">
        <f t="shared" ref="D84:I84" si="19">D13/D48</f>
        <v>#DIV/0!</v>
      </c>
      <c r="E84" s="385" t="e">
        <f t="shared" si="19"/>
        <v>#DIV/0!</v>
      </c>
      <c r="F84" s="385" t="e">
        <f t="shared" si="19"/>
        <v>#DIV/0!</v>
      </c>
      <c r="G84" s="385" t="e">
        <f t="shared" si="19"/>
        <v>#DIV/0!</v>
      </c>
      <c r="H84" s="385" t="e">
        <f t="shared" si="19"/>
        <v>#DIV/0!</v>
      </c>
      <c r="I84" s="385" t="e">
        <f t="shared" si="19"/>
        <v>#DIV/0!</v>
      </c>
    </row>
    <row r="85" spans="2:9" ht="41.25" customHeight="1" x14ac:dyDescent="0.25">
      <c r="B85" s="412" t="str">
        <f>"Heizölverbrauch / "&amp;$B$49</f>
        <v xml:space="preserve">Heizölverbrauch / Eintrag möglich in: 1. Stammdaten, Zelle B56 </v>
      </c>
      <c r="C85" s="897" t="str">
        <f>"[kWh/"&amp;C49&amp;"]"</f>
        <v>[kWh/Eintrag möglich in: 1. Stammdaten, Zelle C56 ]</v>
      </c>
      <c r="D85" s="385" t="e">
        <f t="shared" ref="D85:I85" si="20">D13/D49</f>
        <v>#DIV/0!</v>
      </c>
      <c r="E85" s="385" t="e">
        <f t="shared" si="20"/>
        <v>#DIV/0!</v>
      </c>
      <c r="F85" s="385" t="e">
        <f t="shared" si="20"/>
        <v>#DIV/0!</v>
      </c>
      <c r="G85" s="385" t="e">
        <f t="shared" si="20"/>
        <v>#DIV/0!</v>
      </c>
      <c r="H85" s="385" t="e">
        <f t="shared" si="20"/>
        <v>#DIV/0!</v>
      </c>
      <c r="I85" s="385" t="e">
        <f t="shared" si="20"/>
        <v>#DIV/0!</v>
      </c>
    </row>
    <row r="86" spans="2:9" ht="18" customHeight="1" x14ac:dyDescent="0.25">
      <c r="B86" s="338"/>
      <c r="C86" s="338"/>
      <c r="D86" s="389"/>
      <c r="E86" s="389"/>
      <c r="F86" s="389"/>
      <c r="G86" s="389"/>
      <c r="H86" s="389"/>
      <c r="I86" s="389"/>
    </row>
    <row r="87" spans="2:9" ht="42" customHeight="1" x14ac:dyDescent="0.25">
      <c r="B87" s="319" t="s">
        <v>208</v>
      </c>
      <c r="C87" s="320" t="s">
        <v>213</v>
      </c>
      <c r="D87" s="390" t="e">
        <f t="shared" ref="D87:I87" si="21">D19/D43</f>
        <v>#DIV/0!</v>
      </c>
      <c r="E87" s="390" t="e">
        <f t="shared" si="21"/>
        <v>#DIV/0!</v>
      </c>
      <c r="F87" s="390" t="e">
        <f t="shared" si="21"/>
        <v>#DIV/0!</v>
      </c>
      <c r="G87" s="390" t="e">
        <f t="shared" si="21"/>
        <v>#DIV/0!</v>
      </c>
      <c r="H87" s="390" t="e">
        <f t="shared" si="21"/>
        <v>#DIV/0!</v>
      </c>
      <c r="I87" s="390" t="e">
        <f t="shared" si="21"/>
        <v>#DIV/0!</v>
      </c>
    </row>
    <row r="88" spans="2:9" ht="40.5" customHeight="1" x14ac:dyDescent="0.25">
      <c r="B88" s="358" t="s">
        <v>209</v>
      </c>
      <c r="C88" s="320" t="s">
        <v>212</v>
      </c>
      <c r="D88" s="391" t="e">
        <f t="shared" ref="D88:I88" si="22">D19/D46</f>
        <v>#DIV/0!</v>
      </c>
      <c r="E88" s="391" t="e">
        <f t="shared" si="22"/>
        <v>#DIV/0!</v>
      </c>
      <c r="F88" s="391" t="e">
        <f t="shared" si="22"/>
        <v>#DIV/0!</v>
      </c>
      <c r="G88" s="391" t="e">
        <f t="shared" si="22"/>
        <v>#DIV/0!</v>
      </c>
      <c r="H88" s="391" t="e">
        <f t="shared" si="22"/>
        <v>#DIV/0!</v>
      </c>
      <c r="I88" s="391" t="e">
        <f t="shared" si="22"/>
        <v>#DIV/0!</v>
      </c>
    </row>
    <row r="89" spans="2:9" ht="36.75" customHeight="1" x14ac:dyDescent="0.25">
      <c r="B89" s="320" t="s">
        <v>210</v>
      </c>
      <c r="C89" s="320" t="s">
        <v>215</v>
      </c>
      <c r="D89" s="387" t="e">
        <f t="shared" ref="D89:I89" si="23">D19/D47</f>
        <v>#DIV/0!</v>
      </c>
      <c r="E89" s="387" t="e">
        <f t="shared" si="23"/>
        <v>#DIV/0!</v>
      </c>
      <c r="F89" s="387" t="e">
        <f t="shared" si="23"/>
        <v>#DIV/0!</v>
      </c>
      <c r="G89" s="387" t="e">
        <f t="shared" si="23"/>
        <v>#DIV/0!</v>
      </c>
      <c r="H89" s="387" t="e">
        <f t="shared" si="23"/>
        <v>#DIV/0!</v>
      </c>
      <c r="I89" s="387" t="e">
        <f t="shared" si="23"/>
        <v>#DIV/0!</v>
      </c>
    </row>
    <row r="90" spans="2:9" ht="43.5" customHeight="1" x14ac:dyDescent="0.25">
      <c r="B90" s="321" t="s">
        <v>211</v>
      </c>
      <c r="C90" s="320" t="s">
        <v>216</v>
      </c>
      <c r="D90" s="392" t="e">
        <f t="shared" ref="D90:I90" si="24">D19/D44</f>
        <v>#DIV/0!</v>
      </c>
      <c r="E90" s="392" t="e">
        <f t="shared" si="24"/>
        <v>#DIV/0!</v>
      </c>
      <c r="F90" s="392" t="e">
        <f t="shared" si="24"/>
        <v>#DIV/0!</v>
      </c>
      <c r="G90" s="392" t="e">
        <f t="shared" si="24"/>
        <v>#DIV/0!</v>
      </c>
      <c r="H90" s="392" t="e">
        <f t="shared" si="24"/>
        <v>#DIV/0!</v>
      </c>
      <c r="I90" s="392" t="e">
        <f t="shared" si="24"/>
        <v>#DIV/0!</v>
      </c>
    </row>
    <row r="91" spans="2:9" ht="45" customHeight="1" x14ac:dyDescent="0.25">
      <c r="B91" s="412" t="str">
        <f>"Wärmeenergieträger / "&amp;$B$48</f>
        <v xml:space="preserve">Wärmeenergieträger / Eintrag möglich in: 1. Stammdaten, Zelle B55 </v>
      </c>
      <c r="C91" s="897" t="str">
        <f>"[kWh/"&amp;C48&amp;"]"</f>
        <v>[kWh/Eintrag möglich in: 1. Stammdaten, Zelle C55 ]</v>
      </c>
      <c r="D91" s="385" t="e">
        <f t="shared" ref="D91:I91" si="25">D19/D48</f>
        <v>#DIV/0!</v>
      </c>
      <c r="E91" s="385" t="e">
        <f t="shared" si="25"/>
        <v>#DIV/0!</v>
      </c>
      <c r="F91" s="385" t="e">
        <f t="shared" si="25"/>
        <v>#DIV/0!</v>
      </c>
      <c r="G91" s="385" t="e">
        <f t="shared" si="25"/>
        <v>#DIV/0!</v>
      </c>
      <c r="H91" s="385" t="e">
        <f t="shared" si="25"/>
        <v>#DIV/0!</v>
      </c>
      <c r="I91" s="385" t="e">
        <f t="shared" si="25"/>
        <v>#DIV/0!</v>
      </c>
    </row>
    <row r="92" spans="2:9" ht="42" customHeight="1" x14ac:dyDescent="0.25">
      <c r="B92" s="412" t="str">
        <f>"Wärmeenergieträger / "&amp;$B$49</f>
        <v xml:space="preserve">Wärmeenergieträger / Eintrag möglich in: 1. Stammdaten, Zelle B56 </v>
      </c>
      <c r="C92" s="897" t="str">
        <f>"[kWh/"&amp;C49&amp;"]"</f>
        <v>[kWh/Eintrag möglich in: 1. Stammdaten, Zelle C56 ]</v>
      </c>
      <c r="D92" s="385" t="e">
        <f t="shared" ref="D92:I92" si="26">D19/D49</f>
        <v>#DIV/0!</v>
      </c>
      <c r="E92" s="385" t="e">
        <f t="shared" si="26"/>
        <v>#DIV/0!</v>
      </c>
      <c r="F92" s="385" t="e">
        <f t="shared" si="26"/>
        <v>#DIV/0!</v>
      </c>
      <c r="G92" s="385" t="e">
        <f t="shared" si="26"/>
        <v>#DIV/0!</v>
      </c>
      <c r="H92" s="385" t="e">
        <f t="shared" si="26"/>
        <v>#DIV/0!</v>
      </c>
      <c r="I92" s="385" t="e">
        <f t="shared" si="26"/>
        <v>#DIV/0!</v>
      </c>
    </row>
    <row r="93" spans="2:9" ht="18" customHeight="1" x14ac:dyDescent="0.25">
      <c r="B93" s="331"/>
      <c r="C93" s="331"/>
      <c r="D93" s="393"/>
      <c r="E93" s="393"/>
      <c r="F93" s="393"/>
      <c r="G93" s="393"/>
      <c r="H93" s="393"/>
      <c r="I93" s="393"/>
    </row>
    <row r="94" spans="2:9" ht="36" customHeight="1" x14ac:dyDescent="0.25">
      <c r="B94" s="320" t="s">
        <v>106</v>
      </c>
      <c r="C94" s="320" t="s">
        <v>213</v>
      </c>
      <c r="D94" s="387" t="e">
        <f t="shared" ref="D94:I94" si="27">D14/D43</f>
        <v>#DIV/0!</v>
      </c>
      <c r="E94" s="387" t="e">
        <f t="shared" si="27"/>
        <v>#DIV/0!</v>
      </c>
      <c r="F94" s="387" t="e">
        <f t="shared" si="27"/>
        <v>#DIV/0!</v>
      </c>
      <c r="G94" s="387" t="e">
        <f t="shared" si="27"/>
        <v>#DIV/0!</v>
      </c>
      <c r="H94" s="387" t="e">
        <f t="shared" si="27"/>
        <v>#DIV/0!</v>
      </c>
      <c r="I94" s="387" t="e">
        <f t="shared" si="27"/>
        <v>#DIV/0!</v>
      </c>
    </row>
    <row r="95" spans="2:9" ht="36" customHeight="1" x14ac:dyDescent="0.25">
      <c r="B95" s="320" t="s">
        <v>107</v>
      </c>
      <c r="C95" s="320" t="s">
        <v>212</v>
      </c>
      <c r="D95" s="387" t="e">
        <f t="shared" ref="D95:I95" si="28">D14/D46</f>
        <v>#DIV/0!</v>
      </c>
      <c r="E95" s="387" t="e">
        <f t="shared" si="28"/>
        <v>#DIV/0!</v>
      </c>
      <c r="F95" s="387" t="e">
        <f t="shared" si="28"/>
        <v>#DIV/0!</v>
      </c>
      <c r="G95" s="387" t="e">
        <f t="shared" si="28"/>
        <v>#DIV/0!</v>
      </c>
      <c r="H95" s="387" t="e">
        <f t="shared" si="28"/>
        <v>#DIV/0!</v>
      </c>
      <c r="I95" s="387" t="e">
        <f t="shared" si="28"/>
        <v>#DIV/0!</v>
      </c>
    </row>
    <row r="96" spans="2:9" ht="36" customHeight="1" x14ac:dyDescent="0.25">
      <c r="B96" s="320" t="s">
        <v>178</v>
      </c>
      <c r="C96" s="320" t="s">
        <v>214</v>
      </c>
      <c r="D96" s="387" t="e">
        <f t="shared" ref="D96:I96" si="29">D14/D47</f>
        <v>#DIV/0!</v>
      </c>
      <c r="E96" s="387" t="e">
        <f t="shared" si="29"/>
        <v>#DIV/0!</v>
      </c>
      <c r="F96" s="387" t="e">
        <f t="shared" si="29"/>
        <v>#DIV/0!</v>
      </c>
      <c r="G96" s="387" t="e">
        <f t="shared" si="29"/>
        <v>#DIV/0!</v>
      </c>
      <c r="H96" s="387" t="e">
        <f t="shared" si="29"/>
        <v>#DIV/0!</v>
      </c>
      <c r="I96" s="387" t="e">
        <f t="shared" si="29"/>
        <v>#DIV/0!</v>
      </c>
    </row>
    <row r="97" spans="2:9" ht="45.75" customHeight="1" x14ac:dyDescent="0.25">
      <c r="B97" s="412" t="str">
        <f>"Kraftstoffverbrauch / "&amp;$B$48</f>
        <v xml:space="preserve">Kraftstoffverbrauch / Eintrag möglich in: 1. Stammdaten, Zelle B55 </v>
      </c>
      <c r="C97" s="897" t="str">
        <f>"[kWh/"&amp;C48&amp;"]"</f>
        <v>[kWh/Eintrag möglich in: 1. Stammdaten, Zelle C55 ]</v>
      </c>
      <c r="D97" s="385" t="e">
        <f t="shared" ref="D97:I97" si="30">D14/D48</f>
        <v>#DIV/0!</v>
      </c>
      <c r="E97" s="385" t="e">
        <f t="shared" si="30"/>
        <v>#DIV/0!</v>
      </c>
      <c r="F97" s="385" t="e">
        <f t="shared" si="30"/>
        <v>#DIV/0!</v>
      </c>
      <c r="G97" s="385" t="e">
        <f t="shared" si="30"/>
        <v>#DIV/0!</v>
      </c>
      <c r="H97" s="385" t="e">
        <f t="shared" si="30"/>
        <v>#DIV/0!</v>
      </c>
      <c r="I97" s="385" t="e">
        <f t="shared" si="30"/>
        <v>#DIV/0!</v>
      </c>
    </row>
    <row r="98" spans="2:9" ht="45.75" customHeight="1" x14ac:dyDescent="0.25">
      <c r="B98" s="412" t="str">
        <f>"Kraftstoffverbrauch / "&amp;$B$49</f>
        <v xml:space="preserve">Kraftstoffverbrauch / Eintrag möglich in: 1. Stammdaten, Zelle B56 </v>
      </c>
      <c r="C98" s="897" t="str">
        <f>"[kWh/"&amp;C49&amp;"]"</f>
        <v>[kWh/Eintrag möglich in: 1. Stammdaten, Zelle C56 ]</v>
      </c>
      <c r="D98" s="385" t="e">
        <f t="shared" ref="D98:I98" si="31">D14/D49</f>
        <v>#DIV/0!</v>
      </c>
      <c r="E98" s="385" t="e">
        <f t="shared" si="31"/>
        <v>#DIV/0!</v>
      </c>
      <c r="F98" s="385" t="e">
        <f t="shared" si="31"/>
        <v>#DIV/0!</v>
      </c>
      <c r="G98" s="385" t="e">
        <f t="shared" si="31"/>
        <v>#DIV/0!</v>
      </c>
      <c r="H98" s="385" t="e">
        <f t="shared" si="31"/>
        <v>#DIV/0!</v>
      </c>
      <c r="I98" s="385" t="e">
        <f t="shared" si="31"/>
        <v>#DIV/0!</v>
      </c>
    </row>
    <row r="99" spans="2:9" ht="15" customHeight="1" x14ac:dyDescent="0.25"/>
    <row r="100" spans="2:9" ht="45.75" customHeight="1" x14ac:dyDescent="0.25">
      <c r="B100" s="320" t="s">
        <v>353</v>
      </c>
      <c r="C100" s="320" t="s">
        <v>213</v>
      </c>
      <c r="D100" s="387" t="e">
        <f t="shared" ref="D100:I100" si="32">D20/D43</f>
        <v>#DIV/0!</v>
      </c>
      <c r="E100" s="387" t="e">
        <f t="shared" si="32"/>
        <v>#DIV/0!</v>
      </c>
      <c r="F100" s="387" t="e">
        <f t="shared" si="32"/>
        <v>#DIV/0!</v>
      </c>
      <c r="G100" s="387" t="e">
        <f t="shared" si="32"/>
        <v>#DIV/0!</v>
      </c>
      <c r="H100" s="387" t="e">
        <f t="shared" si="32"/>
        <v>#DIV/0!</v>
      </c>
      <c r="I100" s="387" t="e">
        <f t="shared" si="32"/>
        <v>#DIV/0!</v>
      </c>
    </row>
    <row r="101" spans="2:9" ht="45.75" customHeight="1" x14ac:dyDescent="0.25">
      <c r="B101" s="320" t="s">
        <v>354</v>
      </c>
      <c r="C101" s="320" t="s">
        <v>212</v>
      </c>
      <c r="D101" s="387" t="e">
        <f t="shared" ref="D101:I101" si="33">D20/D46</f>
        <v>#DIV/0!</v>
      </c>
      <c r="E101" s="387" t="e">
        <f t="shared" si="33"/>
        <v>#DIV/0!</v>
      </c>
      <c r="F101" s="387" t="e">
        <f t="shared" si="33"/>
        <v>#DIV/0!</v>
      </c>
      <c r="G101" s="387" t="e">
        <f t="shared" si="33"/>
        <v>#DIV/0!</v>
      </c>
      <c r="H101" s="387" t="e">
        <f t="shared" si="33"/>
        <v>#DIV/0!</v>
      </c>
      <c r="I101" s="387" t="e">
        <f t="shared" si="33"/>
        <v>#DIV/0!</v>
      </c>
    </row>
    <row r="102" spans="2:9" ht="45.75" customHeight="1" x14ac:dyDescent="0.25">
      <c r="B102" s="320" t="s">
        <v>369</v>
      </c>
      <c r="C102" s="320" t="s">
        <v>214</v>
      </c>
      <c r="D102" s="387" t="e">
        <f t="shared" ref="D102:I102" si="34">D20/D47</f>
        <v>#DIV/0!</v>
      </c>
      <c r="E102" s="387" t="e">
        <f t="shared" si="34"/>
        <v>#DIV/0!</v>
      </c>
      <c r="F102" s="387" t="e">
        <f t="shared" si="34"/>
        <v>#DIV/0!</v>
      </c>
      <c r="G102" s="387" t="e">
        <f t="shared" si="34"/>
        <v>#DIV/0!</v>
      </c>
      <c r="H102" s="387" t="e">
        <f t="shared" si="34"/>
        <v>#DIV/0!</v>
      </c>
      <c r="I102" s="387" t="e">
        <f t="shared" si="34"/>
        <v>#DIV/0!</v>
      </c>
    </row>
    <row r="103" spans="2:9" ht="45.75" customHeight="1" x14ac:dyDescent="0.25">
      <c r="B103" s="412" t="str">
        <f>"Gesamter Verbrauch erneuerbare Energien / "&amp;$B$48</f>
        <v xml:space="preserve">Gesamter Verbrauch erneuerbare Energien / Eintrag möglich in: 1. Stammdaten, Zelle B55 </v>
      </c>
      <c r="C103" s="897" t="str">
        <f>"[kWh/"&amp;C48&amp;"]"</f>
        <v>[kWh/Eintrag möglich in: 1. Stammdaten, Zelle C55 ]</v>
      </c>
      <c r="D103" s="385" t="e">
        <f t="shared" ref="D103:I103" si="35">D20/D48</f>
        <v>#DIV/0!</v>
      </c>
      <c r="E103" s="385" t="e">
        <f t="shared" si="35"/>
        <v>#DIV/0!</v>
      </c>
      <c r="F103" s="385" t="e">
        <f t="shared" si="35"/>
        <v>#DIV/0!</v>
      </c>
      <c r="G103" s="385" t="e">
        <f t="shared" si="35"/>
        <v>#DIV/0!</v>
      </c>
      <c r="H103" s="385" t="e">
        <f t="shared" si="35"/>
        <v>#DIV/0!</v>
      </c>
      <c r="I103" s="385" t="e">
        <f t="shared" si="35"/>
        <v>#DIV/0!</v>
      </c>
    </row>
    <row r="104" spans="2:9" ht="45.75" customHeight="1" x14ac:dyDescent="0.25">
      <c r="B104" s="412" t="str">
        <f>"Gesamter Verbrauch erneuerbare Energien / "&amp;$B$49</f>
        <v xml:space="preserve">Gesamter Verbrauch erneuerbare Energien / Eintrag möglich in: 1. Stammdaten, Zelle B56 </v>
      </c>
      <c r="C104" s="897" t="str">
        <f>"[kWh/"&amp;C49&amp;"]"</f>
        <v>[kWh/Eintrag möglich in: 1. Stammdaten, Zelle C56 ]</v>
      </c>
      <c r="D104" s="385" t="e">
        <f t="shared" ref="D104:I104" si="36">D20/D49</f>
        <v>#DIV/0!</v>
      </c>
      <c r="E104" s="385" t="e">
        <f t="shared" si="36"/>
        <v>#DIV/0!</v>
      </c>
      <c r="F104" s="385" t="e">
        <f t="shared" si="36"/>
        <v>#DIV/0!</v>
      </c>
      <c r="G104" s="385" t="e">
        <f t="shared" si="36"/>
        <v>#DIV/0!</v>
      </c>
      <c r="H104" s="385" t="e">
        <f t="shared" si="36"/>
        <v>#DIV/0!</v>
      </c>
      <c r="I104" s="385" t="e">
        <f t="shared" si="36"/>
        <v>#DIV/0!</v>
      </c>
    </row>
    <row r="105" spans="2:9" ht="18.75" customHeight="1" x14ac:dyDescent="0.25"/>
    <row r="106" spans="2:9" ht="30" x14ac:dyDescent="0.25">
      <c r="B106" s="320" t="s">
        <v>367</v>
      </c>
      <c r="C106" s="320" t="s">
        <v>213</v>
      </c>
      <c r="D106" s="387" t="e">
        <f t="shared" ref="D106:I106" si="37">D21/D43</f>
        <v>#DIV/0!</v>
      </c>
      <c r="E106" s="387" t="e">
        <f t="shared" si="37"/>
        <v>#DIV/0!</v>
      </c>
      <c r="F106" s="387" t="e">
        <f t="shared" si="37"/>
        <v>#DIV/0!</v>
      </c>
      <c r="G106" s="387" t="e">
        <f t="shared" si="37"/>
        <v>#DIV/0!</v>
      </c>
      <c r="H106" s="387" t="e">
        <f t="shared" si="37"/>
        <v>#DIV/0!</v>
      </c>
      <c r="I106" s="387" t="e">
        <f t="shared" si="37"/>
        <v>#DIV/0!</v>
      </c>
    </row>
    <row r="107" spans="2:9" ht="30" x14ac:dyDescent="0.25">
      <c r="B107" s="320" t="s">
        <v>368</v>
      </c>
      <c r="C107" s="320" t="s">
        <v>212</v>
      </c>
      <c r="D107" s="387" t="e">
        <f t="shared" ref="D107:I107" si="38">D21/D46</f>
        <v>#DIV/0!</v>
      </c>
      <c r="E107" s="387" t="e">
        <f t="shared" si="38"/>
        <v>#DIV/0!</v>
      </c>
      <c r="F107" s="387" t="e">
        <f t="shared" si="38"/>
        <v>#DIV/0!</v>
      </c>
      <c r="G107" s="387" t="e">
        <f t="shared" si="38"/>
        <v>#DIV/0!</v>
      </c>
      <c r="H107" s="387" t="e">
        <f t="shared" si="38"/>
        <v>#DIV/0!</v>
      </c>
      <c r="I107" s="387" t="e">
        <f t="shared" si="38"/>
        <v>#DIV/0!</v>
      </c>
    </row>
    <row r="108" spans="2:9" ht="30" x14ac:dyDescent="0.25">
      <c r="B108" s="320" t="s">
        <v>370</v>
      </c>
      <c r="C108" s="320" t="s">
        <v>214</v>
      </c>
      <c r="D108" s="387" t="e">
        <f t="shared" ref="D108:I108" si="39">D21/D47</f>
        <v>#DIV/0!</v>
      </c>
      <c r="E108" s="387" t="e">
        <f t="shared" si="39"/>
        <v>#DIV/0!</v>
      </c>
      <c r="F108" s="387" t="e">
        <f t="shared" si="39"/>
        <v>#DIV/0!</v>
      </c>
      <c r="G108" s="387" t="e">
        <f t="shared" si="39"/>
        <v>#DIV/0!</v>
      </c>
      <c r="H108" s="387" t="e">
        <f t="shared" si="39"/>
        <v>#DIV/0!</v>
      </c>
      <c r="I108" s="387" t="e">
        <f t="shared" si="39"/>
        <v>#DIV/0!</v>
      </c>
    </row>
    <row r="109" spans="2:9" ht="45" x14ac:dyDescent="0.25">
      <c r="B109" s="412" t="str">
        <f>"Gesamte Erzeugung erneuerbare Energien / "&amp;$B$48</f>
        <v xml:space="preserve">Gesamte Erzeugung erneuerbare Energien / Eintrag möglich in: 1. Stammdaten, Zelle B55 </v>
      </c>
      <c r="C109" s="897" t="str">
        <f>"[kWh/"&amp;C48&amp;"]"</f>
        <v>[kWh/Eintrag möglich in: 1. Stammdaten, Zelle C55 ]</v>
      </c>
      <c r="D109" s="385" t="e">
        <f t="shared" ref="D109:I109" si="40">D21/D48</f>
        <v>#DIV/0!</v>
      </c>
      <c r="E109" s="385" t="e">
        <f t="shared" si="40"/>
        <v>#DIV/0!</v>
      </c>
      <c r="F109" s="385" t="e">
        <f t="shared" si="40"/>
        <v>#DIV/0!</v>
      </c>
      <c r="G109" s="385" t="e">
        <f t="shared" si="40"/>
        <v>#DIV/0!</v>
      </c>
      <c r="H109" s="385" t="e">
        <f t="shared" si="40"/>
        <v>#DIV/0!</v>
      </c>
      <c r="I109" s="385" t="e">
        <f t="shared" si="40"/>
        <v>#DIV/0!</v>
      </c>
    </row>
    <row r="110" spans="2:9" ht="45" x14ac:dyDescent="0.25">
      <c r="B110" s="412" t="str">
        <f>"Gesamte Erzeugung erneuerbare Energien / "&amp;$B$49</f>
        <v xml:space="preserve">Gesamte Erzeugung erneuerbare Energien / Eintrag möglich in: 1. Stammdaten, Zelle B56 </v>
      </c>
      <c r="C110" s="897" t="str">
        <f>"[kWh/"&amp;C49&amp;"]"</f>
        <v>[kWh/Eintrag möglich in: 1. Stammdaten, Zelle C56 ]</v>
      </c>
      <c r="D110" s="385" t="e">
        <f t="shared" ref="D110:I110" si="41">D21/D49</f>
        <v>#DIV/0!</v>
      </c>
      <c r="E110" s="385" t="e">
        <f t="shared" si="41"/>
        <v>#DIV/0!</v>
      </c>
      <c r="F110" s="385" t="e">
        <f t="shared" si="41"/>
        <v>#DIV/0!</v>
      </c>
      <c r="G110" s="385" t="e">
        <f t="shared" si="41"/>
        <v>#DIV/0!</v>
      </c>
      <c r="H110" s="385" t="e">
        <f t="shared" si="41"/>
        <v>#DIV/0!</v>
      </c>
      <c r="I110" s="385" t="e">
        <f t="shared" si="41"/>
        <v>#DIV/0!</v>
      </c>
    </row>
    <row r="111" spans="2:9" ht="18.75" customHeight="1" x14ac:dyDescent="0.25"/>
    <row r="112" spans="2:9" ht="24" customHeight="1" x14ac:dyDescent="0.25">
      <c r="B112" s="268" t="s">
        <v>105</v>
      </c>
      <c r="C112" s="268" t="s">
        <v>4</v>
      </c>
      <c r="D112" s="354">
        <f>Inhaltsverzeichnis!D18</f>
        <v>2017</v>
      </c>
      <c r="E112" s="354">
        <f>D112+1</f>
        <v>2018</v>
      </c>
      <c r="F112" s="354">
        <f>E112+1</f>
        <v>2019</v>
      </c>
      <c r="G112" s="354">
        <f>F112+1</f>
        <v>2020</v>
      </c>
      <c r="H112" s="354">
        <f>G112+1</f>
        <v>2021</v>
      </c>
      <c r="I112" s="354">
        <f>H112+1</f>
        <v>2022</v>
      </c>
    </row>
    <row r="113" spans="2:9" ht="34.5" customHeight="1" x14ac:dyDescent="0.25">
      <c r="B113" s="320" t="s">
        <v>127</v>
      </c>
      <c r="C113" s="320" t="str">
        <f>"["&amp;'3. Roh-, Hilfs-, Betriebsstoffe'!$C$9&amp;"/t]"</f>
        <v>[t/t]</v>
      </c>
      <c r="D113" s="387" t="e">
        <f t="shared" ref="D113:I113" si="42">D31/D46</f>
        <v>#DIV/0!</v>
      </c>
      <c r="E113" s="387" t="e">
        <f t="shared" si="42"/>
        <v>#DIV/0!</v>
      </c>
      <c r="F113" s="387" t="e">
        <f t="shared" si="42"/>
        <v>#DIV/0!</v>
      </c>
      <c r="G113" s="387" t="e">
        <f t="shared" si="42"/>
        <v>#DIV/0!</v>
      </c>
      <c r="H113" s="387" t="e">
        <f t="shared" si="42"/>
        <v>#DIV/0!</v>
      </c>
      <c r="I113" s="387" t="e">
        <f t="shared" si="42"/>
        <v>#DIV/0!</v>
      </c>
    </row>
    <row r="114" spans="2:9" ht="34.5" customHeight="1" x14ac:dyDescent="0.25">
      <c r="B114" s="319" t="s">
        <v>118</v>
      </c>
      <c r="C114" s="320" t="str">
        <f>"["&amp;'3. Roh-, Hilfs-, Betriebsstoffe'!$C$9&amp;"/Mitarbeiter]"</f>
        <v>[t/Mitarbeiter]</v>
      </c>
      <c r="D114" s="387" t="e">
        <f t="shared" ref="D114:I114" si="43">D31/D43</f>
        <v>#DIV/0!</v>
      </c>
      <c r="E114" s="387" t="e">
        <f t="shared" si="43"/>
        <v>#DIV/0!</v>
      </c>
      <c r="F114" s="387" t="e">
        <f t="shared" si="43"/>
        <v>#DIV/0!</v>
      </c>
      <c r="G114" s="387" t="e">
        <f t="shared" si="43"/>
        <v>#DIV/0!</v>
      </c>
      <c r="H114" s="387" t="e">
        <f t="shared" si="43"/>
        <v>#DIV/0!</v>
      </c>
      <c r="I114" s="387" t="e">
        <f t="shared" si="43"/>
        <v>#DIV/0!</v>
      </c>
    </row>
    <row r="115" spans="2:9" ht="34.5" customHeight="1" x14ac:dyDescent="0.25">
      <c r="B115" s="358" t="s">
        <v>179</v>
      </c>
      <c r="C115" s="320" t="str">
        <f>"["&amp;'3. Roh-, Hilfs-, Betriebsstoffe'!$C$9&amp;"/Mio. €]"</f>
        <v>[t/Mio. €]</v>
      </c>
      <c r="D115" s="387" t="e">
        <f t="shared" ref="D115:I115" si="44">D31/D47</f>
        <v>#DIV/0!</v>
      </c>
      <c r="E115" s="387" t="e">
        <f t="shared" si="44"/>
        <v>#DIV/0!</v>
      </c>
      <c r="F115" s="387" t="e">
        <f t="shared" si="44"/>
        <v>#DIV/0!</v>
      </c>
      <c r="G115" s="387" t="e">
        <f t="shared" si="44"/>
        <v>#DIV/0!</v>
      </c>
      <c r="H115" s="387" t="e">
        <f t="shared" si="44"/>
        <v>#DIV/0!</v>
      </c>
      <c r="I115" s="387" t="e">
        <f t="shared" si="44"/>
        <v>#DIV/0!</v>
      </c>
    </row>
    <row r="116" spans="2:9" ht="21.6" customHeight="1" x14ac:dyDescent="0.25">
      <c r="B116" s="850" t="s">
        <v>452</v>
      </c>
      <c r="C116" s="851"/>
      <c r="D116" s="851"/>
      <c r="E116" s="851"/>
      <c r="F116" s="851"/>
      <c r="G116" s="851"/>
      <c r="H116" s="851"/>
      <c r="I116" s="852"/>
    </row>
    <row r="117" spans="2:9" ht="49.5" customHeight="1" x14ac:dyDescent="0.25">
      <c r="B117" s="412" t="str">
        <f>"Rohstoffverbrauch / "&amp;$B$48</f>
        <v xml:space="preserve">Rohstoffverbrauch / Eintrag möglich in: 1. Stammdaten, Zelle B55 </v>
      </c>
      <c r="C117" s="412" t="str">
        <f>"["&amp;'3. Roh-, Hilfs-, Betriebsstoffe'!$C$9&amp;"/"&amp;C48&amp;"]"</f>
        <v>[t/Eintrag möglich in: 1. Stammdaten, Zelle C55 ]</v>
      </c>
      <c r="D117" s="387" t="e">
        <f t="shared" ref="D117:I117" si="45">D31/D48</f>
        <v>#DIV/0!</v>
      </c>
      <c r="E117" s="387" t="e">
        <f t="shared" si="45"/>
        <v>#DIV/0!</v>
      </c>
      <c r="F117" s="387" t="e">
        <f t="shared" si="45"/>
        <v>#DIV/0!</v>
      </c>
      <c r="G117" s="387" t="e">
        <f t="shared" si="45"/>
        <v>#DIV/0!</v>
      </c>
      <c r="H117" s="387" t="e">
        <f t="shared" si="45"/>
        <v>#DIV/0!</v>
      </c>
      <c r="I117" s="387" t="e">
        <f t="shared" si="45"/>
        <v>#DIV/0!</v>
      </c>
    </row>
    <row r="118" spans="2:9" ht="48" customHeight="1" x14ac:dyDescent="0.25">
      <c r="B118" s="412" t="str">
        <f>"Rohstoffverbrauch / "&amp;$B$49</f>
        <v xml:space="preserve">Rohstoffverbrauch / Eintrag möglich in: 1. Stammdaten, Zelle B56 </v>
      </c>
      <c r="C118" s="412" t="str">
        <f>"["&amp;'3. Roh-, Hilfs-, Betriebsstoffe'!$C$9&amp;"/"&amp;C49&amp;"]"</f>
        <v>[t/Eintrag möglich in: 1. Stammdaten, Zelle C56 ]</v>
      </c>
      <c r="D118" s="387" t="e">
        <f t="shared" ref="D118:I118" si="46">D31/D49</f>
        <v>#DIV/0!</v>
      </c>
      <c r="E118" s="387" t="e">
        <f t="shared" si="46"/>
        <v>#DIV/0!</v>
      </c>
      <c r="F118" s="387" t="e">
        <f t="shared" si="46"/>
        <v>#DIV/0!</v>
      </c>
      <c r="G118" s="387" t="e">
        <f t="shared" si="46"/>
        <v>#DIV/0!</v>
      </c>
      <c r="H118" s="387" t="e">
        <f t="shared" si="46"/>
        <v>#DIV/0!</v>
      </c>
      <c r="I118" s="387" t="e">
        <f t="shared" si="46"/>
        <v>#DIV/0!</v>
      </c>
    </row>
    <row r="119" spans="2:9" ht="60" x14ac:dyDescent="0.2">
      <c r="B119" s="589" t="s">
        <v>458</v>
      </c>
      <c r="C119" s="896" t="str">
        <f>"["&amp;C38&amp;"/"&amp;C51&amp;"]"</f>
        <v>[Einheit eintragen/Eintrag möglich in: 1. Stammdaten, Zelle C58 ]</v>
      </c>
      <c r="D119" s="347" t="e">
        <f t="shared" ref="D119:I119" si="47">D38/D51</f>
        <v>#VALUE!</v>
      </c>
      <c r="E119" s="347" t="e">
        <f t="shared" si="47"/>
        <v>#VALUE!</v>
      </c>
      <c r="F119" s="347" t="e">
        <f t="shared" si="47"/>
        <v>#VALUE!</v>
      </c>
      <c r="G119" s="347" t="e">
        <f t="shared" si="47"/>
        <v>#VALUE!</v>
      </c>
      <c r="H119" s="347" t="e">
        <f t="shared" si="47"/>
        <v>#VALUE!</v>
      </c>
      <c r="I119" s="347" t="e">
        <f t="shared" si="47"/>
        <v>#VALUE!</v>
      </c>
    </row>
    <row r="120" spans="2:9" ht="18" customHeight="1" x14ac:dyDescent="0.25">
      <c r="B120" s="356"/>
      <c r="C120" s="356"/>
      <c r="D120" s="394"/>
      <c r="E120" s="394"/>
      <c r="F120" s="394"/>
      <c r="G120" s="394"/>
      <c r="H120" s="394"/>
      <c r="I120" s="394"/>
    </row>
    <row r="121" spans="2:9" ht="25.5" customHeight="1" x14ac:dyDescent="0.25">
      <c r="B121" s="324" t="s">
        <v>146</v>
      </c>
      <c r="C121" s="268" t="s">
        <v>4</v>
      </c>
      <c r="D121" s="268">
        <f>Inhaltsverzeichnis!D18</f>
        <v>2017</v>
      </c>
      <c r="E121" s="354">
        <f>D121+1</f>
        <v>2018</v>
      </c>
      <c r="F121" s="354">
        <f>E121+1</f>
        <v>2019</v>
      </c>
      <c r="G121" s="354">
        <f>F121+1</f>
        <v>2020</v>
      </c>
      <c r="H121" s="354">
        <f>G121+1</f>
        <v>2021</v>
      </c>
      <c r="I121" s="354">
        <f>H121+1</f>
        <v>2022</v>
      </c>
    </row>
    <row r="122" spans="2:9" ht="31.5" customHeight="1" x14ac:dyDescent="0.25">
      <c r="B122" s="319" t="s">
        <v>117</v>
      </c>
      <c r="C122" s="319" t="s">
        <v>233</v>
      </c>
      <c r="D122" s="390" t="e">
        <f t="shared" ref="D122:I122" si="48">D34/D46</f>
        <v>#DIV/0!</v>
      </c>
      <c r="E122" s="390" t="e">
        <f t="shared" si="48"/>
        <v>#DIV/0!</v>
      </c>
      <c r="F122" s="390" t="e">
        <f t="shared" si="48"/>
        <v>#DIV/0!</v>
      </c>
      <c r="G122" s="390" t="e">
        <f t="shared" si="48"/>
        <v>#DIV/0!</v>
      </c>
      <c r="H122" s="390" t="e">
        <f t="shared" si="48"/>
        <v>#DIV/0!</v>
      </c>
      <c r="I122" s="390" t="e">
        <f t="shared" si="48"/>
        <v>#DIV/0!</v>
      </c>
    </row>
    <row r="123" spans="2:9" ht="35.25" customHeight="1" x14ac:dyDescent="0.25">
      <c r="B123" s="319" t="s">
        <v>217</v>
      </c>
      <c r="C123" s="319" t="s">
        <v>234</v>
      </c>
      <c r="D123" s="390" t="e">
        <f t="shared" ref="D123:I123" si="49">D34/D43</f>
        <v>#DIV/0!</v>
      </c>
      <c r="E123" s="390" t="e">
        <f t="shared" si="49"/>
        <v>#DIV/0!</v>
      </c>
      <c r="F123" s="390" t="e">
        <f t="shared" si="49"/>
        <v>#DIV/0!</v>
      </c>
      <c r="G123" s="390" t="e">
        <f t="shared" si="49"/>
        <v>#DIV/0!</v>
      </c>
      <c r="H123" s="390" t="e">
        <f t="shared" si="49"/>
        <v>#DIV/0!</v>
      </c>
      <c r="I123" s="390" t="e">
        <f t="shared" si="49"/>
        <v>#DIV/0!</v>
      </c>
    </row>
    <row r="124" spans="2:9" ht="39" customHeight="1" x14ac:dyDescent="0.25">
      <c r="B124" s="358" t="s">
        <v>180</v>
      </c>
      <c r="C124" s="319" t="s">
        <v>235</v>
      </c>
      <c r="D124" s="391" t="e">
        <f t="shared" ref="D124:I124" si="50">D34/D47</f>
        <v>#DIV/0!</v>
      </c>
      <c r="E124" s="391" t="e">
        <f t="shared" si="50"/>
        <v>#DIV/0!</v>
      </c>
      <c r="F124" s="391" t="e">
        <f t="shared" si="50"/>
        <v>#DIV/0!</v>
      </c>
      <c r="G124" s="391" t="e">
        <f t="shared" si="50"/>
        <v>#DIV/0!</v>
      </c>
      <c r="H124" s="391" t="e">
        <f t="shared" si="50"/>
        <v>#DIV/0!</v>
      </c>
      <c r="I124" s="391" t="e">
        <f t="shared" si="50"/>
        <v>#DIV/0!</v>
      </c>
    </row>
    <row r="125" spans="2:9" ht="21.6" customHeight="1" x14ac:dyDescent="0.25">
      <c r="B125" s="850" t="s">
        <v>453</v>
      </c>
      <c r="C125" s="851"/>
      <c r="D125" s="851"/>
      <c r="E125" s="851"/>
      <c r="F125" s="851"/>
      <c r="G125" s="851"/>
      <c r="H125" s="851"/>
      <c r="I125" s="852"/>
    </row>
    <row r="126" spans="2:9" ht="43.5" customHeight="1" x14ac:dyDescent="0.25">
      <c r="B126" s="412" t="str">
        <f>"Abfallaufkommen ges. / "&amp;$B$48</f>
        <v xml:space="preserve">Abfallaufkommen ges. / Eintrag möglich in: 1. Stammdaten, Zelle B55 </v>
      </c>
      <c r="C126" s="412" t="str">
        <f>"[t/"&amp;C48&amp;"]"</f>
        <v>[t/Eintrag möglich in: 1. Stammdaten, Zelle C55 ]</v>
      </c>
      <c r="D126" s="385" t="e">
        <f t="shared" ref="D126:I126" si="51">D34/D48</f>
        <v>#DIV/0!</v>
      </c>
      <c r="E126" s="385" t="e">
        <f t="shared" si="51"/>
        <v>#DIV/0!</v>
      </c>
      <c r="F126" s="385" t="e">
        <f t="shared" si="51"/>
        <v>#DIV/0!</v>
      </c>
      <c r="G126" s="385" t="e">
        <f t="shared" si="51"/>
        <v>#DIV/0!</v>
      </c>
      <c r="H126" s="385" t="e">
        <f t="shared" si="51"/>
        <v>#DIV/0!</v>
      </c>
      <c r="I126" s="385" t="e">
        <f t="shared" si="51"/>
        <v>#DIV/0!</v>
      </c>
    </row>
    <row r="127" spans="2:9" ht="43.5" customHeight="1" x14ac:dyDescent="0.25">
      <c r="B127" s="412" t="str">
        <f>"Abfallaufkommen ges. / "&amp;$B$49</f>
        <v xml:space="preserve">Abfallaufkommen ges. / Eintrag möglich in: 1. Stammdaten, Zelle B56 </v>
      </c>
      <c r="C127" s="412" t="str">
        <f>"[t/"&amp;C49&amp;"]"</f>
        <v>[t/Eintrag möglich in: 1. Stammdaten, Zelle C56 ]</v>
      </c>
      <c r="D127" s="385" t="e">
        <f t="shared" ref="D127:I127" si="52">D34/D49</f>
        <v>#DIV/0!</v>
      </c>
      <c r="E127" s="385" t="e">
        <f t="shared" si="52"/>
        <v>#DIV/0!</v>
      </c>
      <c r="F127" s="385" t="e">
        <f t="shared" si="52"/>
        <v>#DIV/0!</v>
      </c>
      <c r="G127" s="385" t="e">
        <f t="shared" si="52"/>
        <v>#DIV/0!</v>
      </c>
      <c r="H127" s="385" t="e">
        <f t="shared" si="52"/>
        <v>#DIV/0!</v>
      </c>
      <c r="I127" s="385" t="e">
        <f t="shared" si="52"/>
        <v>#DIV/0!</v>
      </c>
    </row>
    <row r="128" spans="2:9" ht="60" x14ac:dyDescent="0.2">
      <c r="B128" s="589" t="s">
        <v>457</v>
      </c>
      <c r="C128" s="896" t="str">
        <f>"["&amp;C39&amp;"/"&amp;C52&amp;"]"</f>
        <v>[Einheit eintragen/Eintrag möglich in: 1. Stammdaten, Zelle C59 ]</v>
      </c>
      <c r="D128" s="347" t="e">
        <f t="shared" ref="D128:I128" si="53">D39/D52</f>
        <v>#VALUE!</v>
      </c>
      <c r="E128" s="347" t="e">
        <f t="shared" si="53"/>
        <v>#VALUE!</v>
      </c>
      <c r="F128" s="347" t="e">
        <f t="shared" si="53"/>
        <v>#VALUE!</v>
      </c>
      <c r="G128" s="347" t="e">
        <f t="shared" si="53"/>
        <v>#VALUE!</v>
      </c>
      <c r="H128" s="347" t="e">
        <f t="shared" si="53"/>
        <v>#VALUE!</v>
      </c>
      <c r="I128" s="347" t="e">
        <f t="shared" si="53"/>
        <v>#VALUE!</v>
      </c>
    </row>
    <row r="129" spans="2:9" ht="18" customHeight="1" x14ac:dyDescent="0.25"/>
    <row r="130" spans="2:9" ht="33.75" customHeight="1" x14ac:dyDescent="0.25">
      <c r="B130" s="371" t="s">
        <v>119</v>
      </c>
      <c r="C130" s="320" t="s">
        <v>233</v>
      </c>
      <c r="D130" s="387" t="e">
        <f t="shared" ref="D130:I130" si="54">D35/D46</f>
        <v>#DIV/0!</v>
      </c>
      <c r="E130" s="387" t="e">
        <f t="shared" si="54"/>
        <v>#DIV/0!</v>
      </c>
      <c r="F130" s="387" t="e">
        <f t="shared" si="54"/>
        <v>#DIV/0!</v>
      </c>
      <c r="G130" s="387" t="e">
        <f t="shared" si="54"/>
        <v>#DIV/0!</v>
      </c>
      <c r="H130" s="387" t="e">
        <f t="shared" si="54"/>
        <v>#DIV/0!</v>
      </c>
      <c r="I130" s="387" t="e">
        <f t="shared" si="54"/>
        <v>#DIV/0!</v>
      </c>
    </row>
    <row r="131" spans="2:9" ht="34.5" customHeight="1" x14ac:dyDescent="0.25">
      <c r="B131" s="371" t="s">
        <v>120</v>
      </c>
      <c r="C131" s="319" t="s">
        <v>234</v>
      </c>
      <c r="D131" s="387" t="e">
        <f t="shared" ref="D131:I131" si="55">D35/D43</f>
        <v>#DIV/0!</v>
      </c>
      <c r="E131" s="387" t="e">
        <f t="shared" si="55"/>
        <v>#DIV/0!</v>
      </c>
      <c r="F131" s="387" t="e">
        <f t="shared" si="55"/>
        <v>#DIV/0!</v>
      </c>
      <c r="G131" s="387" t="e">
        <f t="shared" si="55"/>
        <v>#DIV/0!</v>
      </c>
      <c r="H131" s="387" t="e">
        <f t="shared" si="55"/>
        <v>#DIV/0!</v>
      </c>
      <c r="I131" s="387" t="e">
        <f t="shared" si="55"/>
        <v>#DIV/0!</v>
      </c>
    </row>
    <row r="132" spans="2:9" ht="33.75" customHeight="1" x14ac:dyDescent="0.25">
      <c r="B132" s="395" t="s">
        <v>181</v>
      </c>
      <c r="C132" s="319" t="s">
        <v>235</v>
      </c>
      <c r="D132" s="392" t="e">
        <f t="shared" ref="D132:I132" si="56">D35/D47</f>
        <v>#DIV/0!</v>
      </c>
      <c r="E132" s="392" t="e">
        <f t="shared" si="56"/>
        <v>#DIV/0!</v>
      </c>
      <c r="F132" s="392" t="e">
        <f t="shared" si="56"/>
        <v>#DIV/0!</v>
      </c>
      <c r="G132" s="392" t="e">
        <f t="shared" si="56"/>
        <v>#DIV/0!</v>
      </c>
      <c r="H132" s="392" t="e">
        <f t="shared" si="56"/>
        <v>#DIV/0!</v>
      </c>
      <c r="I132" s="392" t="e">
        <f t="shared" si="56"/>
        <v>#DIV/0!</v>
      </c>
    </row>
    <row r="133" spans="2:9" ht="45.75" customHeight="1" x14ac:dyDescent="0.25">
      <c r="B133" s="412" t="str">
        <f>"gefährliche Abfälle / "&amp;$B$48</f>
        <v xml:space="preserve">gefährliche Abfälle / Eintrag möglich in: 1. Stammdaten, Zelle B55 </v>
      </c>
      <c r="C133" s="412" t="str">
        <f>"[t/"&amp;C48&amp;"]"</f>
        <v>[t/Eintrag möglich in: 1. Stammdaten, Zelle C55 ]</v>
      </c>
      <c r="D133" s="385" t="e">
        <f t="shared" ref="D133:I133" si="57">D35/D48</f>
        <v>#DIV/0!</v>
      </c>
      <c r="E133" s="385" t="e">
        <f t="shared" si="57"/>
        <v>#DIV/0!</v>
      </c>
      <c r="F133" s="385" t="e">
        <f t="shared" si="57"/>
        <v>#DIV/0!</v>
      </c>
      <c r="G133" s="385" t="e">
        <f t="shared" si="57"/>
        <v>#DIV/0!</v>
      </c>
      <c r="H133" s="385" t="e">
        <f t="shared" si="57"/>
        <v>#DIV/0!</v>
      </c>
      <c r="I133" s="385" t="e">
        <f t="shared" si="57"/>
        <v>#DIV/0!</v>
      </c>
    </row>
    <row r="134" spans="2:9" ht="46.5" customHeight="1" x14ac:dyDescent="0.25">
      <c r="B134" s="412" t="str">
        <f>"gefährliche Abfälle / "&amp;$B$49</f>
        <v xml:space="preserve">gefährliche Abfälle / Eintrag möglich in: 1. Stammdaten, Zelle B56 </v>
      </c>
      <c r="C134" s="412" t="str">
        <f>"[t/"&amp;C49&amp;"]"</f>
        <v>[t/Eintrag möglich in: 1. Stammdaten, Zelle C56 ]</v>
      </c>
      <c r="D134" s="385" t="e">
        <f t="shared" ref="D134:I134" si="58">D35/D49</f>
        <v>#DIV/0!</v>
      </c>
      <c r="E134" s="385" t="e">
        <f t="shared" si="58"/>
        <v>#DIV/0!</v>
      </c>
      <c r="F134" s="385" t="e">
        <f t="shared" si="58"/>
        <v>#DIV/0!</v>
      </c>
      <c r="G134" s="385" t="e">
        <f t="shared" si="58"/>
        <v>#DIV/0!</v>
      </c>
      <c r="H134" s="385" t="e">
        <f t="shared" si="58"/>
        <v>#DIV/0!</v>
      </c>
      <c r="I134" s="385" t="e">
        <f t="shared" si="58"/>
        <v>#DIV/0!</v>
      </c>
    </row>
    <row r="135" spans="2:9" ht="19.350000000000001" customHeight="1" x14ac:dyDescent="0.25">
      <c r="B135" s="396"/>
    </row>
    <row r="136" spans="2:9" ht="46.5" customHeight="1" x14ac:dyDescent="0.25">
      <c r="B136" s="586" t="s">
        <v>462</v>
      </c>
      <c r="C136" s="320" t="s">
        <v>233</v>
      </c>
      <c r="D136" s="387" t="e">
        <f t="shared" ref="D136:I136" si="59">D36/D46</f>
        <v>#DIV/0!</v>
      </c>
      <c r="E136" s="387" t="e">
        <f t="shared" si="59"/>
        <v>#DIV/0!</v>
      </c>
      <c r="F136" s="387" t="e">
        <f t="shared" si="59"/>
        <v>#DIV/0!</v>
      </c>
      <c r="G136" s="387" t="e">
        <f t="shared" si="59"/>
        <v>#DIV/0!</v>
      </c>
      <c r="H136" s="387" t="e">
        <f t="shared" si="59"/>
        <v>#DIV/0!</v>
      </c>
      <c r="I136" s="387" t="e">
        <f t="shared" si="59"/>
        <v>#DIV/0!</v>
      </c>
    </row>
    <row r="137" spans="2:9" ht="46.5" customHeight="1" x14ac:dyDescent="0.25">
      <c r="B137" s="586" t="s">
        <v>463</v>
      </c>
      <c r="C137" s="319" t="s">
        <v>234</v>
      </c>
      <c r="D137" s="387" t="e">
        <f t="shared" ref="D137:I137" si="60">D36/D43</f>
        <v>#DIV/0!</v>
      </c>
      <c r="E137" s="387" t="e">
        <f t="shared" si="60"/>
        <v>#DIV/0!</v>
      </c>
      <c r="F137" s="387" t="e">
        <f t="shared" si="60"/>
        <v>#DIV/0!</v>
      </c>
      <c r="G137" s="387" t="e">
        <f t="shared" si="60"/>
        <v>#DIV/0!</v>
      </c>
      <c r="H137" s="387" t="e">
        <f t="shared" si="60"/>
        <v>#DIV/0!</v>
      </c>
      <c r="I137" s="387" t="e">
        <f t="shared" si="60"/>
        <v>#DIV/0!</v>
      </c>
    </row>
    <row r="138" spans="2:9" ht="46.5" customHeight="1" x14ac:dyDescent="0.25">
      <c r="B138" s="586" t="s">
        <v>464</v>
      </c>
      <c r="C138" s="319" t="s">
        <v>235</v>
      </c>
      <c r="D138" s="387" t="e">
        <f t="shared" ref="D138:I138" si="61">D36/D47</f>
        <v>#DIV/0!</v>
      </c>
      <c r="E138" s="387" t="e">
        <f t="shared" si="61"/>
        <v>#DIV/0!</v>
      </c>
      <c r="F138" s="387" t="e">
        <f t="shared" si="61"/>
        <v>#DIV/0!</v>
      </c>
      <c r="G138" s="387" t="e">
        <f t="shared" si="61"/>
        <v>#DIV/0!</v>
      </c>
      <c r="H138" s="387" t="e">
        <f t="shared" si="61"/>
        <v>#DIV/0!</v>
      </c>
      <c r="I138" s="387" t="e">
        <f t="shared" si="61"/>
        <v>#DIV/0!</v>
      </c>
    </row>
    <row r="139" spans="2:9" ht="46.5" customHeight="1" x14ac:dyDescent="0.25">
      <c r="B139" s="589" t="str">
        <f>"wesentliche Abfallfraktion z.B. Altglas / "&amp;$B$48</f>
        <v xml:space="preserve">wesentliche Abfallfraktion z.B. Altglas / Eintrag möglich in: 1. Stammdaten, Zelle B55 </v>
      </c>
      <c r="C139" s="412" t="str">
        <f>"[t/"&amp;C48&amp;"]"</f>
        <v>[t/Eintrag möglich in: 1. Stammdaten, Zelle C55 ]</v>
      </c>
      <c r="D139" s="385" t="e">
        <f t="shared" ref="D139:I139" si="62">D36/D48</f>
        <v>#DIV/0!</v>
      </c>
      <c r="E139" s="385" t="e">
        <f t="shared" si="62"/>
        <v>#DIV/0!</v>
      </c>
      <c r="F139" s="385" t="e">
        <f t="shared" si="62"/>
        <v>#DIV/0!</v>
      </c>
      <c r="G139" s="385" t="e">
        <f t="shared" si="62"/>
        <v>#DIV/0!</v>
      </c>
      <c r="H139" s="385" t="e">
        <f t="shared" si="62"/>
        <v>#DIV/0!</v>
      </c>
      <c r="I139" s="385" t="e">
        <f t="shared" si="62"/>
        <v>#DIV/0!</v>
      </c>
    </row>
    <row r="140" spans="2:9" ht="46.5" customHeight="1" x14ac:dyDescent="0.25">
      <c r="B140" s="589" t="str">
        <f>"wesentliche Abfallfraktion z.B. Altglas / "&amp;$B$49</f>
        <v xml:space="preserve">wesentliche Abfallfraktion z.B. Altglas / Eintrag möglich in: 1. Stammdaten, Zelle B56 </v>
      </c>
      <c r="C140" s="412" t="str">
        <f>"[t/"&amp;C49&amp;"]"</f>
        <v>[t/Eintrag möglich in: 1. Stammdaten, Zelle C56 ]</v>
      </c>
      <c r="D140" s="385" t="e">
        <f t="shared" ref="D140:I140" si="63">D36/D49</f>
        <v>#DIV/0!</v>
      </c>
      <c r="E140" s="385" t="e">
        <f t="shared" si="63"/>
        <v>#DIV/0!</v>
      </c>
      <c r="F140" s="385" t="e">
        <f t="shared" si="63"/>
        <v>#DIV/0!</v>
      </c>
      <c r="G140" s="385" t="e">
        <f t="shared" si="63"/>
        <v>#DIV/0!</v>
      </c>
      <c r="H140" s="385" t="e">
        <f t="shared" si="63"/>
        <v>#DIV/0!</v>
      </c>
      <c r="I140" s="385" t="e">
        <f t="shared" si="63"/>
        <v>#DIV/0!</v>
      </c>
    </row>
    <row r="141" spans="2:9" ht="21" customHeight="1" x14ac:dyDescent="0.25">
      <c r="B141" s="396"/>
    </row>
    <row r="142" spans="2:9" ht="25.5" customHeight="1" x14ac:dyDescent="0.25">
      <c r="B142" s="364" t="s">
        <v>147</v>
      </c>
      <c r="C142" s="268" t="s">
        <v>4</v>
      </c>
      <c r="D142" s="268">
        <f>Inhaltsverzeichnis!D18</f>
        <v>2017</v>
      </c>
      <c r="E142" s="354">
        <f>D142+1</f>
        <v>2018</v>
      </c>
      <c r="F142" s="354">
        <f>E142+1</f>
        <v>2019</v>
      </c>
      <c r="G142" s="354">
        <f>F142+1</f>
        <v>2020</v>
      </c>
      <c r="H142" s="354">
        <f>G142+1</f>
        <v>2021</v>
      </c>
      <c r="I142" s="354">
        <f>H142+1</f>
        <v>2022</v>
      </c>
    </row>
    <row r="143" spans="2:9" ht="43.5" customHeight="1" x14ac:dyDescent="0.25">
      <c r="B143" s="366" t="s">
        <v>121</v>
      </c>
      <c r="C143" s="366" t="s">
        <v>218</v>
      </c>
      <c r="D143" s="390" t="e">
        <f t="shared" ref="D143:I143" si="64">D37/D46</f>
        <v>#DIV/0!</v>
      </c>
      <c r="E143" s="390" t="e">
        <f t="shared" si="64"/>
        <v>#DIV/0!</v>
      </c>
      <c r="F143" s="390" t="e">
        <f t="shared" si="64"/>
        <v>#DIV/0!</v>
      </c>
      <c r="G143" s="390" t="e">
        <f t="shared" si="64"/>
        <v>#DIV/0!</v>
      </c>
      <c r="H143" s="390" t="e">
        <f t="shared" si="64"/>
        <v>#DIV/0!</v>
      </c>
      <c r="I143" s="390" t="e">
        <f t="shared" si="64"/>
        <v>#DIV/0!</v>
      </c>
    </row>
    <row r="144" spans="2:9" ht="36.75" customHeight="1" x14ac:dyDescent="0.25">
      <c r="B144" s="371" t="s">
        <v>122</v>
      </c>
      <c r="C144" s="366" t="s">
        <v>219</v>
      </c>
      <c r="D144" s="387" t="e">
        <f t="shared" ref="D144:I144" si="65">D37/D43</f>
        <v>#DIV/0!</v>
      </c>
      <c r="E144" s="387" t="e">
        <f t="shared" si="65"/>
        <v>#DIV/0!</v>
      </c>
      <c r="F144" s="387" t="e">
        <f t="shared" si="65"/>
        <v>#DIV/0!</v>
      </c>
      <c r="G144" s="387" t="e">
        <f t="shared" si="65"/>
        <v>#DIV/0!</v>
      </c>
      <c r="H144" s="387" t="e">
        <f t="shared" si="65"/>
        <v>#DIV/0!</v>
      </c>
      <c r="I144" s="387" t="e">
        <f t="shared" si="65"/>
        <v>#DIV/0!</v>
      </c>
    </row>
    <row r="145" spans="2:9" ht="39.75" customHeight="1" x14ac:dyDescent="0.25">
      <c r="B145" s="371" t="s">
        <v>182</v>
      </c>
      <c r="C145" s="366" t="s">
        <v>220</v>
      </c>
      <c r="D145" s="387" t="e">
        <f t="shared" ref="D145:I145" si="66">D37/D47</f>
        <v>#DIV/0!</v>
      </c>
      <c r="E145" s="387" t="e">
        <f t="shared" si="66"/>
        <v>#DIV/0!</v>
      </c>
      <c r="F145" s="387" t="e">
        <f t="shared" si="66"/>
        <v>#DIV/0!</v>
      </c>
      <c r="G145" s="387" t="e">
        <f t="shared" si="66"/>
        <v>#DIV/0!</v>
      </c>
      <c r="H145" s="387" t="e">
        <f t="shared" si="66"/>
        <v>#DIV/0!</v>
      </c>
      <c r="I145" s="387" t="e">
        <f t="shared" si="66"/>
        <v>#DIV/0!</v>
      </c>
    </row>
    <row r="146" spans="2:9" ht="24" customHeight="1" x14ac:dyDescent="0.25">
      <c r="B146" s="850" t="s">
        <v>454</v>
      </c>
      <c r="C146" s="851"/>
      <c r="D146" s="851"/>
      <c r="E146" s="851"/>
      <c r="F146" s="851"/>
      <c r="G146" s="851"/>
      <c r="H146" s="851"/>
      <c r="I146" s="852"/>
    </row>
    <row r="147" spans="2:9" ht="44.25" customHeight="1" x14ac:dyDescent="0.25">
      <c r="B147" s="412" t="str">
        <f>"Wasserverbrauch / "&amp;$B$48</f>
        <v xml:space="preserve">Wasserverbrauch / Eintrag möglich in: 1. Stammdaten, Zelle B55 </v>
      </c>
      <c r="C147" s="412" t="str">
        <f>"[m³/"&amp;C48&amp;"]"</f>
        <v>[m³/Eintrag möglich in: 1. Stammdaten, Zelle C55 ]</v>
      </c>
      <c r="D147" s="385" t="e">
        <f t="shared" ref="D147:I147" si="67">D37/D48</f>
        <v>#DIV/0!</v>
      </c>
      <c r="E147" s="385" t="e">
        <f t="shared" si="67"/>
        <v>#DIV/0!</v>
      </c>
      <c r="F147" s="385" t="e">
        <f t="shared" si="67"/>
        <v>#DIV/0!</v>
      </c>
      <c r="G147" s="385" t="e">
        <f t="shared" si="67"/>
        <v>#DIV/0!</v>
      </c>
      <c r="H147" s="385" t="e">
        <f t="shared" si="67"/>
        <v>#DIV/0!</v>
      </c>
      <c r="I147" s="385" t="e">
        <f t="shared" si="67"/>
        <v>#DIV/0!</v>
      </c>
    </row>
    <row r="148" spans="2:9" ht="48" customHeight="1" x14ac:dyDescent="0.25">
      <c r="B148" s="412" t="str">
        <f>"Wasserverbrauch/ "&amp;$B$49</f>
        <v xml:space="preserve">Wasserverbrauch/ Eintrag möglich in: 1. Stammdaten, Zelle B56 </v>
      </c>
      <c r="C148" s="412" t="str">
        <f>"[m³/"&amp;C49&amp;"]"</f>
        <v>[m³/Eintrag möglich in: 1. Stammdaten, Zelle C56 ]</v>
      </c>
      <c r="D148" s="385" t="e">
        <f t="shared" ref="D148:I148" si="68">D37/D49</f>
        <v>#DIV/0!</v>
      </c>
      <c r="E148" s="385" t="e">
        <f t="shared" si="68"/>
        <v>#DIV/0!</v>
      </c>
      <c r="F148" s="385" t="e">
        <f t="shared" si="68"/>
        <v>#DIV/0!</v>
      </c>
      <c r="G148" s="385" t="e">
        <f t="shared" si="68"/>
        <v>#DIV/0!</v>
      </c>
      <c r="H148" s="385" t="e">
        <f t="shared" si="68"/>
        <v>#DIV/0!</v>
      </c>
      <c r="I148" s="385" t="e">
        <f t="shared" si="68"/>
        <v>#DIV/0!</v>
      </c>
    </row>
    <row r="149" spans="2:9" ht="60" x14ac:dyDescent="0.2">
      <c r="B149" s="589" t="s">
        <v>459</v>
      </c>
      <c r="C149" s="896" t="str">
        <f>"["&amp;C40&amp;"/"&amp;C53&amp;"]"</f>
        <v>[Einheit eintragen/Eintrag möglich in: 1. Stammdaten, Zelle C60 ]</v>
      </c>
      <c r="D149" s="347" t="e">
        <f t="shared" ref="D149:I149" si="69">D40/D53</f>
        <v>#VALUE!</v>
      </c>
      <c r="E149" s="347" t="e">
        <f t="shared" si="69"/>
        <v>#VALUE!</v>
      </c>
      <c r="F149" s="347" t="e">
        <f t="shared" si="69"/>
        <v>#VALUE!</v>
      </c>
      <c r="G149" s="347" t="e">
        <f t="shared" si="69"/>
        <v>#VALUE!</v>
      </c>
      <c r="H149" s="347" t="e">
        <f t="shared" si="69"/>
        <v>#VALUE!</v>
      </c>
      <c r="I149" s="347" t="e">
        <f t="shared" si="69"/>
        <v>#VALUE!</v>
      </c>
    </row>
    <row r="150" spans="2:9" ht="18" customHeight="1" x14ac:dyDescent="0.25">
      <c r="B150" s="356"/>
      <c r="C150" s="356"/>
      <c r="D150" s="397"/>
      <c r="E150" s="397"/>
      <c r="F150" s="397"/>
      <c r="G150" s="397"/>
      <c r="H150" s="397"/>
      <c r="I150" s="397"/>
    </row>
    <row r="151" spans="2:9" ht="30" customHeight="1" x14ac:dyDescent="0.25">
      <c r="B151" s="326" t="s">
        <v>167</v>
      </c>
      <c r="C151" s="327" t="s">
        <v>4</v>
      </c>
      <c r="D151" s="354">
        <f>Inhaltsverzeichnis!D18</f>
        <v>2017</v>
      </c>
      <c r="E151" s="354">
        <f>D151+1</f>
        <v>2018</v>
      </c>
      <c r="F151" s="354">
        <f>E151+1</f>
        <v>2019</v>
      </c>
      <c r="G151" s="354">
        <f>F151+1</f>
        <v>2020</v>
      </c>
      <c r="H151" s="354">
        <f>G151+1</f>
        <v>2021</v>
      </c>
      <c r="I151" s="354">
        <f>H151+1</f>
        <v>2022</v>
      </c>
    </row>
    <row r="152" spans="2:9" ht="35.25" customHeight="1" x14ac:dyDescent="0.25">
      <c r="B152" s="371" t="s">
        <v>154</v>
      </c>
      <c r="C152" s="319" t="s">
        <v>250</v>
      </c>
      <c r="D152" s="398" t="e">
        <f t="shared" ref="D152:I152" si="70">D25/D46</f>
        <v>#DIV/0!</v>
      </c>
      <c r="E152" s="398" t="e">
        <f t="shared" si="70"/>
        <v>#DIV/0!</v>
      </c>
      <c r="F152" s="398" t="e">
        <f t="shared" si="70"/>
        <v>#DIV/0!</v>
      </c>
      <c r="G152" s="398" t="e">
        <f t="shared" si="70"/>
        <v>#DIV/0!</v>
      </c>
      <c r="H152" s="398" t="e">
        <f t="shared" si="70"/>
        <v>#DIV/0!</v>
      </c>
      <c r="I152" s="398" t="e">
        <f t="shared" si="70"/>
        <v>#DIV/0!</v>
      </c>
    </row>
    <row r="153" spans="2:9" ht="35.25" customHeight="1" x14ac:dyDescent="0.25">
      <c r="B153" s="371" t="s">
        <v>153</v>
      </c>
      <c r="C153" s="319" t="s">
        <v>251</v>
      </c>
      <c r="D153" s="398" t="e">
        <f t="shared" ref="D153:I153" si="71">D25/D43</f>
        <v>#DIV/0!</v>
      </c>
      <c r="E153" s="398" t="e">
        <f t="shared" si="71"/>
        <v>#DIV/0!</v>
      </c>
      <c r="F153" s="398" t="e">
        <f t="shared" si="71"/>
        <v>#DIV/0!</v>
      </c>
      <c r="G153" s="398" t="e">
        <f t="shared" si="71"/>
        <v>#DIV/0!</v>
      </c>
      <c r="H153" s="398" t="e">
        <f t="shared" si="71"/>
        <v>#DIV/0!</v>
      </c>
      <c r="I153" s="398" t="e">
        <f t="shared" si="71"/>
        <v>#DIV/0!</v>
      </c>
    </row>
    <row r="154" spans="2:9" ht="38.25" customHeight="1" x14ac:dyDescent="0.25">
      <c r="B154" s="371" t="s">
        <v>183</v>
      </c>
      <c r="C154" s="319" t="s">
        <v>252</v>
      </c>
      <c r="D154" s="398" t="e">
        <f t="shared" ref="D154:I154" si="72">D25/D47</f>
        <v>#DIV/0!</v>
      </c>
      <c r="E154" s="398" t="e">
        <f t="shared" si="72"/>
        <v>#DIV/0!</v>
      </c>
      <c r="F154" s="398" t="e">
        <f t="shared" si="72"/>
        <v>#DIV/0!</v>
      </c>
      <c r="G154" s="398" t="e">
        <f t="shared" si="72"/>
        <v>#DIV/0!</v>
      </c>
      <c r="H154" s="398" t="e">
        <f t="shared" si="72"/>
        <v>#DIV/0!</v>
      </c>
      <c r="I154" s="398" t="e">
        <f t="shared" si="72"/>
        <v>#DIV/0!</v>
      </c>
    </row>
    <row r="155" spans="2:9" ht="50.25" customHeight="1" x14ac:dyDescent="0.25">
      <c r="B155" s="412" t="str">
        <f>"CO2-äquivalente Emissionen / "&amp;$B$48</f>
        <v xml:space="preserve">CO2-äquivalente Emissionen / Eintrag möglich in: 1. Stammdaten, Zelle B55 </v>
      </c>
      <c r="C155" s="412" t="str">
        <f>"[kg/"&amp;C48&amp;"]"</f>
        <v>[kg/Eintrag möglich in: 1. Stammdaten, Zelle C55 ]</v>
      </c>
      <c r="D155" s="385" t="e">
        <f t="shared" ref="D155:I155" si="73">D25/D48</f>
        <v>#DIV/0!</v>
      </c>
      <c r="E155" s="385" t="e">
        <f t="shared" si="73"/>
        <v>#DIV/0!</v>
      </c>
      <c r="F155" s="385" t="e">
        <f t="shared" si="73"/>
        <v>#DIV/0!</v>
      </c>
      <c r="G155" s="385" t="e">
        <f t="shared" si="73"/>
        <v>#DIV/0!</v>
      </c>
      <c r="H155" s="385" t="e">
        <f t="shared" si="73"/>
        <v>#DIV/0!</v>
      </c>
      <c r="I155" s="385" t="e">
        <f t="shared" si="73"/>
        <v>#DIV/0!</v>
      </c>
    </row>
    <row r="156" spans="2:9" ht="49.5" customHeight="1" x14ac:dyDescent="0.25">
      <c r="B156" s="412" t="str">
        <f>"CO2-äquivalente Emissionen / "&amp;$B$49</f>
        <v xml:space="preserve">CO2-äquivalente Emissionen / Eintrag möglich in: 1. Stammdaten, Zelle B56 </v>
      </c>
      <c r="C156" s="412" t="str">
        <f>"[kg/"&amp;C49&amp;"]"</f>
        <v>[kg/Eintrag möglich in: 1. Stammdaten, Zelle C56 ]</v>
      </c>
      <c r="D156" s="385" t="e">
        <f t="shared" ref="D156:I156" si="74">D25/D49</f>
        <v>#DIV/0!</v>
      </c>
      <c r="E156" s="385" t="e">
        <f t="shared" si="74"/>
        <v>#DIV/0!</v>
      </c>
      <c r="F156" s="385" t="e">
        <f t="shared" si="74"/>
        <v>#DIV/0!</v>
      </c>
      <c r="G156" s="385" t="e">
        <f t="shared" si="74"/>
        <v>#DIV/0!</v>
      </c>
      <c r="H156" s="385" t="e">
        <f t="shared" si="74"/>
        <v>#DIV/0!</v>
      </c>
      <c r="I156" s="385" t="e">
        <f t="shared" si="74"/>
        <v>#DIV/0!</v>
      </c>
    </row>
    <row r="157" spans="2:9" ht="18" customHeight="1" x14ac:dyDescent="0.25">
      <c r="B157" s="356"/>
      <c r="C157" s="356"/>
      <c r="D157" s="394"/>
      <c r="E157" s="394"/>
      <c r="F157" s="394"/>
      <c r="G157" s="394"/>
      <c r="H157" s="394"/>
      <c r="I157" s="394"/>
    </row>
    <row r="158" spans="2:9" ht="18" customHeight="1" x14ac:dyDescent="0.25">
      <c r="B158" s="371" t="s">
        <v>164</v>
      </c>
      <c r="C158" s="320" t="s">
        <v>250</v>
      </c>
      <c r="D158" s="398" t="e">
        <f t="shared" ref="D158:I158" si="75">D26/D46</f>
        <v>#DIV/0!</v>
      </c>
      <c r="E158" s="398" t="e">
        <f t="shared" si="75"/>
        <v>#DIV/0!</v>
      </c>
      <c r="F158" s="398" t="e">
        <f t="shared" si="75"/>
        <v>#DIV/0!</v>
      </c>
      <c r="G158" s="398" t="e">
        <f t="shared" si="75"/>
        <v>#DIV/0!</v>
      </c>
      <c r="H158" s="398" t="e">
        <f t="shared" si="75"/>
        <v>#DIV/0!</v>
      </c>
      <c r="I158" s="398" t="e">
        <f t="shared" si="75"/>
        <v>#DIV/0!</v>
      </c>
    </row>
    <row r="159" spans="2:9" ht="18" customHeight="1" x14ac:dyDescent="0.25">
      <c r="B159" s="371" t="s">
        <v>149</v>
      </c>
      <c r="C159" s="319" t="s">
        <v>251</v>
      </c>
      <c r="D159" s="398" t="e">
        <f t="shared" ref="D159:I159" si="76">D26/D43</f>
        <v>#DIV/0!</v>
      </c>
      <c r="E159" s="398" t="e">
        <f t="shared" si="76"/>
        <v>#DIV/0!</v>
      </c>
      <c r="F159" s="398" t="e">
        <f t="shared" si="76"/>
        <v>#DIV/0!</v>
      </c>
      <c r="G159" s="398" t="e">
        <f t="shared" si="76"/>
        <v>#DIV/0!</v>
      </c>
      <c r="H159" s="398" t="e">
        <f t="shared" si="76"/>
        <v>#DIV/0!</v>
      </c>
      <c r="I159" s="398" t="e">
        <f t="shared" si="76"/>
        <v>#DIV/0!</v>
      </c>
    </row>
    <row r="160" spans="2:9" ht="18" customHeight="1" x14ac:dyDescent="0.25">
      <c r="B160" s="371" t="s">
        <v>184</v>
      </c>
      <c r="C160" s="319" t="s">
        <v>252</v>
      </c>
      <c r="D160" s="398" t="e">
        <f t="shared" ref="D160:I160" si="77">D26/D47</f>
        <v>#DIV/0!</v>
      </c>
      <c r="E160" s="398" t="e">
        <f t="shared" si="77"/>
        <v>#DIV/0!</v>
      </c>
      <c r="F160" s="398" t="e">
        <f t="shared" si="77"/>
        <v>#DIV/0!</v>
      </c>
      <c r="G160" s="398" t="e">
        <f t="shared" si="77"/>
        <v>#DIV/0!</v>
      </c>
      <c r="H160" s="398" t="e">
        <f t="shared" si="77"/>
        <v>#DIV/0!</v>
      </c>
      <c r="I160" s="398" t="e">
        <f t="shared" si="77"/>
        <v>#DIV/0!</v>
      </c>
    </row>
    <row r="161" spans="2:9" ht="36" customHeight="1" x14ac:dyDescent="0.25">
      <c r="B161" s="412" t="str">
        <f>"NOₓ / "&amp;$B$48</f>
        <v xml:space="preserve">NOₓ / Eintrag möglich in: 1. Stammdaten, Zelle B55 </v>
      </c>
      <c r="C161" s="896" t="str">
        <f>"[kWh/"&amp;C48&amp;"]"</f>
        <v>[kWh/Eintrag möglich in: 1. Stammdaten, Zelle C55 ]</v>
      </c>
      <c r="D161" s="398" t="e">
        <f t="shared" ref="D161:I161" si="78">D26/D48</f>
        <v>#DIV/0!</v>
      </c>
      <c r="E161" s="398" t="e">
        <f t="shared" si="78"/>
        <v>#DIV/0!</v>
      </c>
      <c r="F161" s="398" t="e">
        <f t="shared" si="78"/>
        <v>#DIV/0!</v>
      </c>
      <c r="G161" s="398" t="e">
        <f t="shared" si="78"/>
        <v>#DIV/0!</v>
      </c>
      <c r="H161" s="398" t="e">
        <f t="shared" si="78"/>
        <v>#DIV/0!</v>
      </c>
      <c r="I161" s="398" t="e">
        <f t="shared" si="78"/>
        <v>#DIV/0!</v>
      </c>
    </row>
    <row r="162" spans="2:9" ht="30" x14ac:dyDescent="0.25">
      <c r="B162" s="412" t="str">
        <f>"NOₓ / "&amp;$B$49</f>
        <v xml:space="preserve">NOₓ / Eintrag möglich in: 1. Stammdaten, Zelle B56 </v>
      </c>
      <c r="C162" s="897" t="str">
        <f>"[kWh/"&amp;C49&amp;"]"</f>
        <v>[kWh/Eintrag möglich in: 1. Stammdaten, Zelle C56 ]</v>
      </c>
      <c r="D162" s="398" t="e">
        <f t="shared" ref="D162:I162" si="79">D26/D49</f>
        <v>#DIV/0!</v>
      </c>
      <c r="E162" s="398" t="e">
        <f t="shared" si="79"/>
        <v>#DIV/0!</v>
      </c>
      <c r="F162" s="398" t="e">
        <f t="shared" si="79"/>
        <v>#DIV/0!</v>
      </c>
      <c r="G162" s="398" t="e">
        <f t="shared" si="79"/>
        <v>#DIV/0!</v>
      </c>
      <c r="H162" s="398" t="e">
        <f t="shared" si="79"/>
        <v>#DIV/0!</v>
      </c>
      <c r="I162" s="398" t="e">
        <f t="shared" si="79"/>
        <v>#DIV/0!</v>
      </c>
    </row>
    <row r="163" spans="2:9" ht="18" customHeight="1" x14ac:dyDescent="0.25">
      <c r="B163" s="539"/>
      <c r="C163" s="539"/>
      <c r="D163" s="399"/>
      <c r="E163" s="399"/>
      <c r="F163" s="399"/>
      <c r="G163" s="399"/>
      <c r="H163" s="399"/>
      <c r="I163" s="399"/>
    </row>
    <row r="164" spans="2:9" ht="18" customHeight="1" x14ac:dyDescent="0.25">
      <c r="B164" s="371" t="s">
        <v>145</v>
      </c>
      <c r="C164" s="320" t="s">
        <v>250</v>
      </c>
      <c r="D164" s="398" t="e">
        <f t="shared" ref="D164:I164" si="80">D27/D46</f>
        <v>#DIV/0!</v>
      </c>
      <c r="E164" s="398" t="e">
        <f t="shared" si="80"/>
        <v>#DIV/0!</v>
      </c>
      <c r="F164" s="398" t="e">
        <f t="shared" si="80"/>
        <v>#DIV/0!</v>
      </c>
      <c r="G164" s="398" t="e">
        <f t="shared" si="80"/>
        <v>#DIV/0!</v>
      </c>
      <c r="H164" s="398" t="e">
        <f t="shared" si="80"/>
        <v>#DIV/0!</v>
      </c>
      <c r="I164" s="398" t="e">
        <f t="shared" si="80"/>
        <v>#DIV/0!</v>
      </c>
    </row>
    <row r="165" spans="2:9" ht="18" customHeight="1" x14ac:dyDescent="0.25">
      <c r="B165" s="371" t="s">
        <v>165</v>
      </c>
      <c r="C165" s="319" t="s">
        <v>251</v>
      </c>
      <c r="D165" s="398" t="e">
        <f t="shared" ref="D165:I165" si="81">D27/D43</f>
        <v>#DIV/0!</v>
      </c>
      <c r="E165" s="398" t="e">
        <f t="shared" si="81"/>
        <v>#DIV/0!</v>
      </c>
      <c r="F165" s="398" t="e">
        <f t="shared" si="81"/>
        <v>#DIV/0!</v>
      </c>
      <c r="G165" s="398" t="e">
        <f t="shared" si="81"/>
        <v>#DIV/0!</v>
      </c>
      <c r="H165" s="398" t="e">
        <f t="shared" si="81"/>
        <v>#DIV/0!</v>
      </c>
      <c r="I165" s="398" t="e">
        <f t="shared" si="81"/>
        <v>#DIV/0!</v>
      </c>
    </row>
    <row r="166" spans="2:9" ht="18" customHeight="1" x14ac:dyDescent="0.25">
      <c r="B166" s="371" t="s">
        <v>185</v>
      </c>
      <c r="C166" s="319" t="s">
        <v>252</v>
      </c>
      <c r="D166" s="398" t="e">
        <f t="shared" ref="D166:I166" si="82">D27/D47</f>
        <v>#DIV/0!</v>
      </c>
      <c r="E166" s="398" t="e">
        <f t="shared" si="82"/>
        <v>#DIV/0!</v>
      </c>
      <c r="F166" s="398" t="e">
        <f t="shared" si="82"/>
        <v>#DIV/0!</v>
      </c>
      <c r="G166" s="398" t="e">
        <f t="shared" si="82"/>
        <v>#DIV/0!</v>
      </c>
      <c r="H166" s="398" t="e">
        <f t="shared" si="82"/>
        <v>#DIV/0!</v>
      </c>
      <c r="I166" s="398" t="e">
        <f t="shared" si="82"/>
        <v>#DIV/0!</v>
      </c>
    </row>
    <row r="167" spans="2:9" ht="30" x14ac:dyDescent="0.25">
      <c r="B167" s="412" t="str">
        <f>"SO₂ / "&amp;$B$48</f>
        <v xml:space="preserve">SO₂ / Eintrag möglich in: 1. Stammdaten, Zelle B55 </v>
      </c>
      <c r="C167" s="896" t="str">
        <f>"[kWh/"&amp;C48&amp;"]"</f>
        <v>[kWh/Eintrag möglich in: 1. Stammdaten, Zelle C55 ]</v>
      </c>
      <c r="D167" s="398" t="e">
        <f t="shared" ref="D167:I167" si="83">D27/D48</f>
        <v>#DIV/0!</v>
      </c>
      <c r="E167" s="398" t="e">
        <f t="shared" si="83"/>
        <v>#DIV/0!</v>
      </c>
      <c r="F167" s="398" t="e">
        <f t="shared" si="83"/>
        <v>#DIV/0!</v>
      </c>
      <c r="G167" s="398" t="e">
        <f t="shared" si="83"/>
        <v>#DIV/0!</v>
      </c>
      <c r="H167" s="398" t="e">
        <f t="shared" si="83"/>
        <v>#DIV/0!</v>
      </c>
      <c r="I167" s="398" t="e">
        <f t="shared" si="83"/>
        <v>#DIV/0!</v>
      </c>
    </row>
    <row r="168" spans="2:9" ht="30" x14ac:dyDescent="0.25">
      <c r="B168" s="412" t="str">
        <f>"SO₂ / "&amp;$B$49</f>
        <v xml:space="preserve">SO₂ / Eintrag möglich in: 1. Stammdaten, Zelle B56 </v>
      </c>
      <c r="C168" s="897" t="str">
        <f>"[kWh/"&amp;C49&amp;"]"</f>
        <v>[kWh/Eintrag möglich in: 1. Stammdaten, Zelle C56 ]</v>
      </c>
      <c r="D168" s="398" t="e">
        <f t="shared" ref="D168:I168" si="84">D27/D49</f>
        <v>#DIV/0!</v>
      </c>
      <c r="E168" s="398" t="e">
        <f t="shared" si="84"/>
        <v>#DIV/0!</v>
      </c>
      <c r="F168" s="398" t="e">
        <f t="shared" si="84"/>
        <v>#DIV/0!</v>
      </c>
      <c r="G168" s="398" t="e">
        <f t="shared" si="84"/>
        <v>#DIV/0!</v>
      </c>
      <c r="H168" s="398" t="e">
        <f t="shared" si="84"/>
        <v>#DIV/0!</v>
      </c>
      <c r="I168" s="398" t="e">
        <f t="shared" si="84"/>
        <v>#DIV/0!</v>
      </c>
    </row>
    <row r="169" spans="2:9" ht="18" customHeight="1" x14ac:dyDescent="0.25">
      <c r="B169" s="356"/>
      <c r="C169" s="356"/>
      <c r="D169" s="399"/>
      <c r="E169" s="399"/>
      <c r="F169" s="399"/>
      <c r="G169" s="399"/>
      <c r="H169" s="399"/>
      <c r="I169" s="399"/>
    </row>
    <row r="170" spans="2:9" ht="18" customHeight="1" x14ac:dyDescent="0.25">
      <c r="B170" s="333" t="s">
        <v>134</v>
      </c>
      <c r="C170" s="320" t="s">
        <v>250</v>
      </c>
      <c r="D170" s="398" t="e">
        <f t="shared" ref="D170:I170" si="85">D28/D46</f>
        <v>#DIV/0!</v>
      </c>
      <c r="E170" s="398" t="e">
        <f t="shared" si="85"/>
        <v>#DIV/0!</v>
      </c>
      <c r="F170" s="398" t="e">
        <f t="shared" si="85"/>
        <v>#DIV/0!</v>
      </c>
      <c r="G170" s="398" t="e">
        <f t="shared" si="85"/>
        <v>#DIV/0!</v>
      </c>
      <c r="H170" s="398" t="e">
        <f t="shared" si="85"/>
        <v>#DIV/0!</v>
      </c>
      <c r="I170" s="398" t="e">
        <f t="shared" si="85"/>
        <v>#DIV/0!</v>
      </c>
    </row>
    <row r="171" spans="2:9" ht="18" customHeight="1" x14ac:dyDescent="0.25">
      <c r="B171" s="333" t="s">
        <v>150</v>
      </c>
      <c r="C171" s="319" t="s">
        <v>251</v>
      </c>
      <c r="D171" s="398" t="e">
        <f t="shared" ref="D171:I171" si="86">D28/D43</f>
        <v>#DIV/0!</v>
      </c>
      <c r="E171" s="398" t="e">
        <f t="shared" si="86"/>
        <v>#DIV/0!</v>
      </c>
      <c r="F171" s="398" t="e">
        <f t="shared" si="86"/>
        <v>#DIV/0!</v>
      </c>
      <c r="G171" s="398" t="e">
        <f t="shared" si="86"/>
        <v>#DIV/0!</v>
      </c>
      <c r="H171" s="398" t="e">
        <f t="shared" si="86"/>
        <v>#DIV/0!</v>
      </c>
      <c r="I171" s="398" t="e">
        <f t="shared" si="86"/>
        <v>#DIV/0!</v>
      </c>
    </row>
    <row r="172" spans="2:9" ht="18" customHeight="1" x14ac:dyDescent="0.25">
      <c r="B172" s="333" t="s">
        <v>186</v>
      </c>
      <c r="C172" s="319" t="s">
        <v>252</v>
      </c>
      <c r="D172" s="398" t="e">
        <f t="shared" ref="D172:I172" si="87">D28/D47</f>
        <v>#DIV/0!</v>
      </c>
      <c r="E172" s="398" t="e">
        <f t="shared" si="87"/>
        <v>#DIV/0!</v>
      </c>
      <c r="F172" s="398" t="e">
        <f t="shared" si="87"/>
        <v>#DIV/0!</v>
      </c>
      <c r="G172" s="398" t="e">
        <f t="shared" si="87"/>
        <v>#DIV/0!</v>
      </c>
      <c r="H172" s="398" t="e">
        <f t="shared" si="87"/>
        <v>#DIV/0!</v>
      </c>
      <c r="I172" s="398" t="e">
        <f t="shared" si="87"/>
        <v>#DIV/0!</v>
      </c>
    </row>
    <row r="173" spans="2:9" ht="30" x14ac:dyDescent="0.25">
      <c r="B173" s="412" t="str">
        <f>"PM / "&amp;$B$48</f>
        <v xml:space="preserve">PM / Eintrag möglich in: 1. Stammdaten, Zelle B55 </v>
      </c>
      <c r="C173" s="896" t="str">
        <f>"[kWh/"&amp;C48&amp;"]"</f>
        <v>[kWh/Eintrag möglich in: 1. Stammdaten, Zelle C55 ]</v>
      </c>
      <c r="D173" s="398" t="e">
        <f t="shared" ref="D173:I173" si="88">D28/D48</f>
        <v>#DIV/0!</v>
      </c>
      <c r="E173" s="398" t="e">
        <f t="shared" si="88"/>
        <v>#DIV/0!</v>
      </c>
      <c r="F173" s="398" t="e">
        <f t="shared" si="88"/>
        <v>#DIV/0!</v>
      </c>
      <c r="G173" s="398" t="e">
        <f t="shared" si="88"/>
        <v>#DIV/0!</v>
      </c>
      <c r="H173" s="398" t="e">
        <f t="shared" si="88"/>
        <v>#DIV/0!</v>
      </c>
      <c r="I173" s="398" t="e">
        <f t="shared" si="88"/>
        <v>#DIV/0!</v>
      </c>
    </row>
    <row r="174" spans="2:9" ht="30" x14ac:dyDescent="0.25">
      <c r="B174" s="412" t="str">
        <f>"PM / "&amp;$B$49</f>
        <v xml:space="preserve">PM / Eintrag möglich in: 1. Stammdaten, Zelle B56 </v>
      </c>
      <c r="C174" s="897" t="str">
        <f>"[kWh/"&amp;C49&amp;"]"</f>
        <v>[kWh/Eintrag möglich in: 1. Stammdaten, Zelle C56 ]</v>
      </c>
      <c r="D174" s="398" t="e">
        <f t="shared" ref="D174:I174" si="89">D28/D49</f>
        <v>#DIV/0!</v>
      </c>
      <c r="E174" s="398" t="e">
        <f t="shared" si="89"/>
        <v>#DIV/0!</v>
      </c>
      <c r="F174" s="398" t="e">
        <f t="shared" si="89"/>
        <v>#DIV/0!</v>
      </c>
      <c r="G174" s="398" t="e">
        <f t="shared" si="89"/>
        <v>#DIV/0!</v>
      </c>
      <c r="H174" s="398" t="e">
        <f t="shared" si="89"/>
        <v>#DIV/0!</v>
      </c>
      <c r="I174" s="398" t="e">
        <f t="shared" si="89"/>
        <v>#DIV/0!</v>
      </c>
    </row>
    <row r="175" spans="2:9" ht="18" customHeight="1" x14ac:dyDescent="0.25">
      <c r="B175" s="356"/>
      <c r="C175" s="356"/>
      <c r="D175" s="399"/>
      <c r="E175" s="399"/>
      <c r="F175" s="399"/>
      <c r="G175" s="399"/>
      <c r="H175" s="399"/>
      <c r="I175" s="399"/>
    </row>
    <row r="176" spans="2:9" ht="27.75" customHeight="1" x14ac:dyDescent="0.25">
      <c r="B176" s="326" t="s">
        <v>123</v>
      </c>
      <c r="C176" s="326" t="s">
        <v>4</v>
      </c>
      <c r="D176" s="354">
        <f>Inhaltsverzeichnis!D18</f>
        <v>2017</v>
      </c>
      <c r="E176" s="354">
        <f>D176+1</f>
        <v>2018</v>
      </c>
      <c r="F176" s="354">
        <f>E176+1</f>
        <v>2019</v>
      </c>
      <c r="G176" s="354">
        <f>F176+1</f>
        <v>2020</v>
      </c>
      <c r="H176" s="354">
        <f>G176+1</f>
        <v>2021</v>
      </c>
      <c r="I176" s="354">
        <f>H176+1</f>
        <v>2022</v>
      </c>
    </row>
    <row r="177" spans="2:9" ht="27.75" customHeight="1" x14ac:dyDescent="0.25">
      <c r="B177" s="371" t="s">
        <v>510</v>
      </c>
      <c r="C177" s="371" t="s">
        <v>513</v>
      </c>
      <c r="D177" s="398" t="e">
        <f>'1. Stammdaten'!D48/D46</f>
        <v>#DIV/0!</v>
      </c>
      <c r="E177" s="398" t="e">
        <f>'1. Stammdaten'!E48/E46</f>
        <v>#DIV/0!</v>
      </c>
      <c r="F177" s="398" t="e">
        <f>'1. Stammdaten'!F48/F46</f>
        <v>#DIV/0!</v>
      </c>
      <c r="G177" s="398" t="e">
        <f>'1. Stammdaten'!G48/G46</f>
        <v>#DIV/0!</v>
      </c>
      <c r="H177" s="398" t="e">
        <f>'1. Stammdaten'!H48/H46</f>
        <v>#DIV/0!</v>
      </c>
      <c r="I177" s="398" t="e">
        <f>'1. Stammdaten'!I48/I46</f>
        <v>#DIV/0!</v>
      </c>
    </row>
    <row r="178" spans="2:9" ht="27.75" customHeight="1" x14ac:dyDescent="0.25">
      <c r="B178" s="371" t="s">
        <v>509</v>
      </c>
      <c r="C178" s="371" t="s">
        <v>515</v>
      </c>
      <c r="D178" s="398" t="e">
        <f>'1. Stammdaten'!D48/D43</f>
        <v>#DIV/0!</v>
      </c>
      <c r="E178" s="398" t="e">
        <f>'1. Stammdaten'!E48/E43</f>
        <v>#DIV/0!</v>
      </c>
      <c r="F178" s="398" t="e">
        <f>'1. Stammdaten'!F48/F43</f>
        <v>#DIV/0!</v>
      </c>
      <c r="G178" s="398" t="e">
        <f>'1. Stammdaten'!G48/G43</f>
        <v>#DIV/0!</v>
      </c>
      <c r="H178" s="398" t="e">
        <f>'1. Stammdaten'!H48/H43</f>
        <v>#DIV/0!</v>
      </c>
      <c r="I178" s="398" t="e">
        <f>'1. Stammdaten'!I48/I43</f>
        <v>#DIV/0!</v>
      </c>
    </row>
    <row r="179" spans="2:9" ht="27.75" customHeight="1" x14ac:dyDescent="0.25">
      <c r="B179" s="371" t="s">
        <v>511</v>
      </c>
      <c r="C179" s="371" t="s">
        <v>516</v>
      </c>
      <c r="D179" s="398" t="e">
        <f>'1. Stammdaten'!D48/D47</f>
        <v>#DIV/0!</v>
      </c>
      <c r="E179" s="398" t="e">
        <f>'1. Stammdaten'!E48/E47</f>
        <v>#DIV/0!</v>
      </c>
      <c r="F179" s="398" t="e">
        <f>'1. Stammdaten'!F48/F47</f>
        <v>#DIV/0!</v>
      </c>
      <c r="G179" s="398" t="e">
        <f>'1. Stammdaten'!G48/G47</f>
        <v>#DIV/0!</v>
      </c>
      <c r="H179" s="398" t="e">
        <f>'1. Stammdaten'!H48/H47</f>
        <v>#DIV/0!</v>
      </c>
      <c r="I179" s="398" t="e">
        <f>'1. Stammdaten'!I48/I47</f>
        <v>#DIV/0!</v>
      </c>
    </row>
    <row r="180" spans="2:9" ht="45" x14ac:dyDescent="0.25">
      <c r="B180" s="898" t="s">
        <v>512</v>
      </c>
      <c r="C180" s="898" t="str">
        <f>"[m²/"&amp;C48&amp;"]"</f>
        <v>[m²/Eintrag möglich in: 1. Stammdaten, Zelle C55 ]</v>
      </c>
      <c r="D180" s="398" t="e">
        <f>'1. Stammdaten'!D48/D48</f>
        <v>#DIV/0!</v>
      </c>
      <c r="E180" s="398" t="e">
        <f>'1. Stammdaten'!E48/E48</f>
        <v>#DIV/0!</v>
      </c>
      <c r="F180" s="398" t="e">
        <f>'1. Stammdaten'!F48/F48</f>
        <v>#DIV/0!</v>
      </c>
      <c r="G180" s="398" t="e">
        <f>'1. Stammdaten'!G48/G48</f>
        <v>#DIV/0!</v>
      </c>
      <c r="H180" s="398" t="e">
        <f>'1. Stammdaten'!H48/H48</f>
        <v>#DIV/0!</v>
      </c>
      <c r="I180" s="398" t="e">
        <f>'1. Stammdaten'!I48/I48</f>
        <v>#DIV/0!</v>
      </c>
    </row>
    <row r="181" spans="2:9" ht="45" x14ac:dyDescent="0.25">
      <c r="B181" s="898" t="s">
        <v>514</v>
      </c>
      <c r="C181" s="898" t="str">
        <f>"[m²/"&amp;C49&amp;"]"</f>
        <v>[m²/Eintrag möglich in: 1. Stammdaten, Zelle C56 ]</v>
      </c>
      <c r="D181" s="398" t="e">
        <f>'1. Stammdaten'!D48/D49</f>
        <v>#DIV/0!</v>
      </c>
      <c r="E181" s="398" t="e">
        <f>'1. Stammdaten'!E48/E49</f>
        <v>#DIV/0!</v>
      </c>
      <c r="F181" s="398" t="e">
        <f>'1. Stammdaten'!F48/F49</f>
        <v>#DIV/0!</v>
      </c>
      <c r="G181" s="398" t="e">
        <f>'1. Stammdaten'!G48/G49</f>
        <v>#DIV/0!</v>
      </c>
      <c r="H181" s="398" t="e">
        <f>'1. Stammdaten'!H48/H49</f>
        <v>#DIV/0!</v>
      </c>
      <c r="I181" s="398" t="e">
        <f>'1. Stammdaten'!I48/I49</f>
        <v>#DIV/0!</v>
      </c>
    </row>
    <row r="182" spans="2:9" ht="30" x14ac:dyDescent="0.25">
      <c r="B182" s="371" t="s">
        <v>517</v>
      </c>
      <c r="C182" s="371" t="s">
        <v>513</v>
      </c>
      <c r="D182" s="398" t="e">
        <f>'1. Stammdaten'!D49/D46</f>
        <v>#DIV/0!</v>
      </c>
      <c r="E182" s="398" t="e">
        <f>'1. Stammdaten'!E49/E46</f>
        <v>#DIV/0!</v>
      </c>
      <c r="F182" s="398" t="e">
        <f>'1. Stammdaten'!F49/F46</f>
        <v>#DIV/0!</v>
      </c>
      <c r="G182" s="398" t="e">
        <f>'1. Stammdaten'!G49/G46</f>
        <v>#DIV/0!</v>
      </c>
      <c r="H182" s="398" t="e">
        <f>'1. Stammdaten'!H49/H46</f>
        <v>#DIV/0!</v>
      </c>
      <c r="I182" s="398" t="e">
        <f>'1. Stammdaten'!I49/I46</f>
        <v>#DIV/0!</v>
      </c>
    </row>
    <row r="183" spans="2:9" ht="23.25" customHeight="1" x14ac:dyDescent="0.25">
      <c r="B183" s="371" t="s">
        <v>518</v>
      </c>
      <c r="C183" s="371" t="s">
        <v>515</v>
      </c>
      <c r="D183" s="398" t="e">
        <f>'1. Stammdaten'!D49/D43</f>
        <v>#DIV/0!</v>
      </c>
      <c r="E183" s="398" t="e">
        <f>'1. Stammdaten'!E49/E43</f>
        <v>#DIV/0!</v>
      </c>
      <c r="F183" s="398" t="e">
        <f>'1. Stammdaten'!F49/F43</f>
        <v>#DIV/0!</v>
      </c>
      <c r="G183" s="398" t="e">
        <f>'1. Stammdaten'!G49/G43</f>
        <v>#DIV/0!</v>
      </c>
      <c r="H183" s="398" t="e">
        <f>'1. Stammdaten'!H49/H43</f>
        <v>#DIV/0!</v>
      </c>
      <c r="I183" s="398" t="e">
        <f>'1. Stammdaten'!I49/I43</f>
        <v>#DIV/0!</v>
      </c>
    </row>
    <row r="184" spans="2:9" ht="30" x14ac:dyDescent="0.25">
      <c r="B184" s="371" t="s">
        <v>519</v>
      </c>
      <c r="C184" s="371" t="s">
        <v>516</v>
      </c>
      <c r="D184" s="398" t="e">
        <f>'1. Stammdaten'!D49/D47</f>
        <v>#DIV/0!</v>
      </c>
      <c r="E184" s="398" t="e">
        <f>'1. Stammdaten'!E49/E47</f>
        <v>#DIV/0!</v>
      </c>
      <c r="F184" s="398" t="e">
        <f>'1. Stammdaten'!F49/F47</f>
        <v>#DIV/0!</v>
      </c>
      <c r="G184" s="398" t="e">
        <f>'1. Stammdaten'!G49/G47</f>
        <v>#DIV/0!</v>
      </c>
      <c r="H184" s="398" t="e">
        <f>'1. Stammdaten'!H49/H47</f>
        <v>#DIV/0!</v>
      </c>
      <c r="I184" s="398" t="e">
        <f>'1. Stammdaten'!I49/I47</f>
        <v>#DIV/0!</v>
      </c>
    </row>
    <row r="185" spans="2:9" ht="45" x14ac:dyDescent="0.25">
      <c r="B185" s="898" t="s">
        <v>520</v>
      </c>
      <c r="C185" s="898" t="str">
        <f>"[m²/"&amp;C48&amp;"]"</f>
        <v>[m²/Eintrag möglich in: 1. Stammdaten, Zelle C55 ]</v>
      </c>
      <c r="D185" s="398" t="e">
        <f>'1. Stammdaten'!D49/D48</f>
        <v>#DIV/0!</v>
      </c>
      <c r="E185" s="398" t="e">
        <f>'1. Stammdaten'!E49/E48</f>
        <v>#DIV/0!</v>
      </c>
      <c r="F185" s="398" t="e">
        <f>'1. Stammdaten'!F49/F48</f>
        <v>#DIV/0!</v>
      </c>
      <c r="G185" s="398" t="e">
        <f>'1. Stammdaten'!G49/G48</f>
        <v>#DIV/0!</v>
      </c>
      <c r="H185" s="398" t="e">
        <f>'1. Stammdaten'!H49/H48</f>
        <v>#DIV/0!</v>
      </c>
      <c r="I185" s="398" t="e">
        <f>'1. Stammdaten'!I49/I48</f>
        <v>#DIV/0!</v>
      </c>
    </row>
    <row r="186" spans="2:9" ht="45" x14ac:dyDescent="0.25">
      <c r="B186" s="898" t="s">
        <v>521</v>
      </c>
      <c r="C186" s="898" t="str">
        <f>"[m²/"&amp;C49&amp;"]"</f>
        <v>[m²/Eintrag möglich in: 1. Stammdaten, Zelle C56 ]</v>
      </c>
      <c r="D186" s="398" t="e">
        <f>'1. Stammdaten'!D49/D49</f>
        <v>#DIV/0!</v>
      </c>
      <c r="E186" s="398" t="e">
        <f>'1. Stammdaten'!E49/E49</f>
        <v>#DIV/0!</v>
      </c>
      <c r="F186" s="398" t="e">
        <f>'1. Stammdaten'!F49/F49</f>
        <v>#DIV/0!</v>
      </c>
      <c r="G186" s="398" t="e">
        <f>'1. Stammdaten'!G49/G49</f>
        <v>#DIV/0!</v>
      </c>
      <c r="H186" s="398" t="e">
        <f>'1. Stammdaten'!H49/H49</f>
        <v>#DIV/0!</v>
      </c>
      <c r="I186" s="398" t="e">
        <f>'1. Stammdaten'!I49/I49</f>
        <v>#DIV/0!</v>
      </c>
    </row>
    <row r="187" spans="2:9" ht="30" x14ac:dyDescent="0.25">
      <c r="B187" s="371" t="s">
        <v>522</v>
      </c>
      <c r="C187" s="371" t="s">
        <v>513</v>
      </c>
      <c r="D187" s="398" t="e">
        <f>'1. Stammdaten'!D50/D46</f>
        <v>#DIV/0!</v>
      </c>
      <c r="E187" s="398" t="e">
        <f>'1. Stammdaten'!E50/E46</f>
        <v>#DIV/0!</v>
      </c>
      <c r="F187" s="398" t="e">
        <f>'1. Stammdaten'!F50/F46</f>
        <v>#DIV/0!</v>
      </c>
      <c r="G187" s="398" t="e">
        <f>'1. Stammdaten'!G50/G46</f>
        <v>#DIV/0!</v>
      </c>
      <c r="H187" s="398" t="e">
        <f>'1. Stammdaten'!H50/H46</f>
        <v>#DIV/0!</v>
      </c>
      <c r="I187" s="398" t="e">
        <f>'1. Stammdaten'!I50/I46</f>
        <v>#DIV/0!</v>
      </c>
    </row>
    <row r="188" spans="2:9" ht="30" x14ac:dyDescent="0.25">
      <c r="B188" s="371" t="s">
        <v>523</v>
      </c>
      <c r="C188" s="371" t="s">
        <v>515</v>
      </c>
      <c r="D188" s="398" t="e">
        <f>'1. Stammdaten'!D50/D43</f>
        <v>#DIV/0!</v>
      </c>
      <c r="E188" s="398" t="e">
        <f>'1. Stammdaten'!E50/E43</f>
        <v>#DIV/0!</v>
      </c>
      <c r="F188" s="398" t="e">
        <f>'1. Stammdaten'!F50/F43</f>
        <v>#DIV/0!</v>
      </c>
      <c r="G188" s="398" t="e">
        <f>'1. Stammdaten'!G50/G43</f>
        <v>#DIV/0!</v>
      </c>
      <c r="H188" s="398" t="e">
        <f>'1. Stammdaten'!H50/H43</f>
        <v>#DIV/0!</v>
      </c>
      <c r="I188" s="398" t="e">
        <f>'1. Stammdaten'!I50/I43</f>
        <v>#DIV/0!</v>
      </c>
    </row>
    <row r="189" spans="2:9" ht="30" x14ac:dyDescent="0.25">
      <c r="B189" s="371" t="s">
        <v>524</v>
      </c>
      <c r="C189" s="371" t="s">
        <v>516</v>
      </c>
      <c r="D189" s="398" t="e">
        <f>'1. Stammdaten'!D50/D47</f>
        <v>#DIV/0!</v>
      </c>
      <c r="E189" s="398" t="e">
        <f>'1. Stammdaten'!E50/E47</f>
        <v>#DIV/0!</v>
      </c>
      <c r="F189" s="398" t="e">
        <f>'1. Stammdaten'!F50/F47</f>
        <v>#DIV/0!</v>
      </c>
      <c r="G189" s="398" t="e">
        <f>'1. Stammdaten'!G50/G47</f>
        <v>#DIV/0!</v>
      </c>
      <c r="H189" s="398" t="e">
        <f>'1. Stammdaten'!H50/H47</f>
        <v>#DIV/0!</v>
      </c>
      <c r="I189" s="398" t="e">
        <f>'1. Stammdaten'!I50/I47</f>
        <v>#DIV/0!</v>
      </c>
    </row>
    <row r="190" spans="2:9" ht="45" x14ac:dyDescent="0.25">
      <c r="B190" s="898" t="s">
        <v>526</v>
      </c>
      <c r="C190" s="898" t="str">
        <f>"[m²/"&amp;C48&amp;"]"</f>
        <v>[m²/Eintrag möglich in: 1. Stammdaten, Zelle C55 ]</v>
      </c>
      <c r="D190" s="398" t="e">
        <f>'1. Stammdaten'!D50/D48</f>
        <v>#DIV/0!</v>
      </c>
      <c r="E190" s="398" t="e">
        <f>'1. Stammdaten'!E50/E48</f>
        <v>#DIV/0!</v>
      </c>
      <c r="F190" s="398" t="e">
        <f>'1. Stammdaten'!F50/F48</f>
        <v>#DIV/0!</v>
      </c>
      <c r="G190" s="398" t="e">
        <f>'1. Stammdaten'!G50/G48</f>
        <v>#DIV/0!</v>
      </c>
      <c r="H190" s="398" t="e">
        <f>'1. Stammdaten'!H50/H48</f>
        <v>#DIV/0!</v>
      </c>
      <c r="I190" s="398" t="e">
        <f>'1. Stammdaten'!I50/I48</f>
        <v>#DIV/0!</v>
      </c>
    </row>
    <row r="191" spans="2:9" ht="45" x14ac:dyDescent="0.25">
      <c r="B191" s="898" t="s">
        <v>525</v>
      </c>
      <c r="C191" s="898" t="str">
        <f>"[m²/"&amp;C49&amp;"]"</f>
        <v>[m²/Eintrag möglich in: 1. Stammdaten, Zelle C56 ]</v>
      </c>
      <c r="D191" s="398" t="e">
        <f>'1. Stammdaten'!D50/D49</f>
        <v>#DIV/0!</v>
      </c>
      <c r="E191" s="398" t="e">
        <f>'1. Stammdaten'!E50/E49</f>
        <v>#DIV/0!</v>
      </c>
      <c r="F191" s="398" t="e">
        <f>'1. Stammdaten'!F50/F49</f>
        <v>#DIV/0!</v>
      </c>
      <c r="G191" s="398" t="e">
        <f>'1. Stammdaten'!G50/G49</f>
        <v>#DIV/0!</v>
      </c>
      <c r="H191" s="398" t="e">
        <f>'1. Stammdaten'!H50/H49</f>
        <v>#DIV/0!</v>
      </c>
      <c r="I191" s="398" t="e">
        <f>'1. Stammdaten'!I50/I49</f>
        <v>#DIV/0!</v>
      </c>
    </row>
    <row r="192" spans="2:9" ht="35.25" customHeight="1" x14ac:dyDescent="0.25">
      <c r="B192" s="371" t="s">
        <v>527</v>
      </c>
      <c r="C192" s="371" t="s">
        <v>513</v>
      </c>
      <c r="D192" s="398" t="e">
        <f>'1. Stammdaten'!D51/D46</f>
        <v>#DIV/0!</v>
      </c>
      <c r="E192" s="398" t="e">
        <f>'1. Stammdaten'!E51/E46</f>
        <v>#DIV/0!</v>
      </c>
      <c r="F192" s="398" t="e">
        <f>'1. Stammdaten'!F51/F46</f>
        <v>#DIV/0!</v>
      </c>
      <c r="G192" s="398" t="e">
        <f>'1. Stammdaten'!G51/G46</f>
        <v>#DIV/0!</v>
      </c>
      <c r="H192" s="398" t="e">
        <f>'1. Stammdaten'!H51/H46</f>
        <v>#DIV/0!</v>
      </c>
      <c r="I192" s="398" t="e">
        <f>'1. Stammdaten'!I51/I46</f>
        <v>#DIV/0!</v>
      </c>
    </row>
    <row r="193" spans="2:9" ht="35.25" customHeight="1" x14ac:dyDescent="0.25">
      <c r="B193" s="371" t="s">
        <v>528</v>
      </c>
      <c r="C193" s="371" t="s">
        <v>515</v>
      </c>
      <c r="D193" s="398" t="e">
        <f>'1. Stammdaten'!D51/D43</f>
        <v>#DIV/0!</v>
      </c>
      <c r="E193" s="398" t="e">
        <f>'1. Stammdaten'!E51/E43</f>
        <v>#DIV/0!</v>
      </c>
      <c r="F193" s="398" t="e">
        <f>'1. Stammdaten'!F51/F43</f>
        <v>#DIV/0!</v>
      </c>
      <c r="G193" s="398" t="e">
        <f>'1. Stammdaten'!G51/G43</f>
        <v>#DIV/0!</v>
      </c>
      <c r="H193" s="398" t="e">
        <f>'1. Stammdaten'!H51/H43</f>
        <v>#DIV/0!</v>
      </c>
      <c r="I193" s="398" t="e">
        <f>'1. Stammdaten'!I51/I43</f>
        <v>#DIV/0!</v>
      </c>
    </row>
    <row r="194" spans="2:9" ht="35.25" customHeight="1" x14ac:dyDescent="0.25">
      <c r="B194" s="371" t="s">
        <v>529</v>
      </c>
      <c r="C194" s="371" t="s">
        <v>516</v>
      </c>
      <c r="D194" s="398" t="e">
        <f>'1. Stammdaten'!D51/D47</f>
        <v>#DIV/0!</v>
      </c>
      <c r="E194" s="398" t="e">
        <f>'1. Stammdaten'!E51/E47</f>
        <v>#DIV/0!</v>
      </c>
      <c r="F194" s="398" t="e">
        <f>'1. Stammdaten'!F51/F47</f>
        <v>#DIV/0!</v>
      </c>
      <c r="G194" s="398" t="e">
        <f>'1. Stammdaten'!G51/G47</f>
        <v>#DIV/0!</v>
      </c>
      <c r="H194" s="398" t="e">
        <f>'1. Stammdaten'!H51/H47</f>
        <v>#DIV/0!</v>
      </c>
      <c r="I194" s="398" t="e">
        <f>'1. Stammdaten'!I51/I47</f>
        <v>#DIV/0!</v>
      </c>
    </row>
    <row r="195" spans="2:9" ht="45" x14ac:dyDescent="0.25">
      <c r="B195" s="898" t="s">
        <v>530</v>
      </c>
      <c r="C195" s="898" t="str">
        <f>"[m²/"&amp;C48&amp;"]"</f>
        <v>[m²/Eintrag möglich in: 1. Stammdaten, Zelle C55 ]</v>
      </c>
      <c r="D195" s="398" t="e">
        <f>'1. Stammdaten'!D51/D48</f>
        <v>#DIV/0!</v>
      </c>
      <c r="E195" s="398" t="e">
        <f>'1. Stammdaten'!E51/E48</f>
        <v>#DIV/0!</v>
      </c>
      <c r="F195" s="398" t="e">
        <f>'1. Stammdaten'!F51/F48</f>
        <v>#DIV/0!</v>
      </c>
      <c r="G195" s="398" t="e">
        <f>'1. Stammdaten'!G51/G48</f>
        <v>#DIV/0!</v>
      </c>
      <c r="H195" s="398" t="e">
        <f>'1. Stammdaten'!H51/H48</f>
        <v>#DIV/0!</v>
      </c>
      <c r="I195" s="398" t="e">
        <f>'1. Stammdaten'!I51/I48</f>
        <v>#DIV/0!</v>
      </c>
    </row>
    <row r="196" spans="2:9" ht="45" x14ac:dyDescent="0.25">
      <c r="B196" s="898" t="s">
        <v>531</v>
      </c>
      <c r="C196" s="898" t="str">
        <f>"[m²/"&amp;C49&amp;"]"</f>
        <v>[m²/Eintrag möglich in: 1. Stammdaten, Zelle C56 ]</v>
      </c>
      <c r="D196" s="398" t="e">
        <f>'1. Stammdaten'!D51/D49</f>
        <v>#DIV/0!</v>
      </c>
      <c r="E196" s="398" t="e">
        <f>'1. Stammdaten'!E51/E49</f>
        <v>#DIV/0!</v>
      </c>
      <c r="F196" s="398" t="e">
        <f>'1. Stammdaten'!F51/F49</f>
        <v>#DIV/0!</v>
      </c>
      <c r="G196" s="398" t="e">
        <f>'1. Stammdaten'!G51/G49</f>
        <v>#DIV/0!</v>
      </c>
      <c r="H196" s="398" t="e">
        <f>'1. Stammdaten'!H51/H49</f>
        <v>#DIV/0!</v>
      </c>
      <c r="I196" s="398" t="e">
        <f>'1. Stammdaten'!I51/I49</f>
        <v>#DIV/0!</v>
      </c>
    </row>
    <row r="197" spans="2:9" x14ac:dyDescent="0.25">
      <c r="B197" s="400"/>
      <c r="C197" s="400"/>
      <c r="D197" s="400"/>
      <c r="E197" s="400"/>
      <c r="F197" s="400"/>
      <c r="G197" s="400"/>
      <c r="H197" s="400"/>
      <c r="I197" s="400"/>
    </row>
    <row r="198" spans="2:9" ht="16.5" customHeight="1" x14ac:dyDescent="0.25">
      <c r="B198" s="400"/>
      <c r="C198" s="400"/>
      <c r="D198" s="400"/>
      <c r="E198" s="400"/>
      <c r="F198" s="400"/>
      <c r="G198" s="400"/>
      <c r="H198" s="400"/>
      <c r="I198" s="400"/>
    </row>
    <row r="199" spans="2:9" ht="18" x14ac:dyDescent="0.25">
      <c r="B199" s="846" t="s">
        <v>116</v>
      </c>
      <c r="C199" s="847"/>
      <c r="D199" s="847"/>
      <c r="E199" s="847"/>
      <c r="F199" s="847"/>
      <c r="G199" s="847"/>
      <c r="H199" s="847"/>
      <c r="I199" s="848"/>
    </row>
    <row r="200" spans="2:9" x14ac:dyDescent="0.25">
      <c r="B200" s="373"/>
      <c r="C200" s="373"/>
      <c r="D200" s="401"/>
      <c r="E200" s="401"/>
      <c r="F200" s="401"/>
      <c r="G200" s="401"/>
      <c r="H200" s="401"/>
      <c r="I200" s="401"/>
    </row>
  </sheetData>
  <sheetProtection password="A1B2" sheet="1" objects="1" scenarios="1"/>
  <mergeCells count="12">
    <mergeCell ref="B199:I199"/>
    <mergeCell ref="C4:I4"/>
    <mergeCell ref="C5:I5"/>
    <mergeCell ref="B2:D2"/>
    <mergeCell ref="E2:F2"/>
    <mergeCell ref="G2:I2"/>
    <mergeCell ref="B64:I64"/>
    <mergeCell ref="B55:I55"/>
    <mergeCell ref="B7:I7"/>
    <mergeCell ref="B116:I116"/>
    <mergeCell ref="B125:I125"/>
    <mergeCell ref="B146:I146"/>
  </mergeCells>
  <phoneticPr fontId="0" type="noConversion"/>
  <pageMargins left="0.7" right="0.7" top="0.78740157499999996" bottom="0.78740157499999996" header="0.3" footer="0.3"/>
  <pageSetup paperSize="9" scale="81" orientation="portrait" r:id="rId1"/>
  <rowBreaks count="5" manualBreakCount="5">
    <brk id="56" min="1" max="7" man="1"/>
    <brk id="150" min="1" max="7" man="1"/>
    <brk id="248" max="16383" man="1"/>
    <brk id="293" max="16383" man="1"/>
    <brk id="339" min="1" max="7" man="1"/>
  </rowBreaks>
  <colBreaks count="1" manualBreakCount="1">
    <brk id="9" max="1048575" man="1"/>
  </colBreaks>
  <ignoredErrors>
    <ignoredError sqref="E59:I59 D93:I93 D131:I132 D123:I124 D143:I145 D153:I154 D88:I89 D91:I92 D158:I160 D164:I166 D170:I172 D117:I118 D95:I96 E94:I94 D114:I115 D97:I98 D126:I127 D133:I134 D147:I148 D155:I156 E113:I113 E152:I152 E58:I58 E60:I60 E62:I62 D63:E63 G63:I63 E122:I122 E130:I130" evalError="1"/>
  </ignoredErrors>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tabColor rgb="FFFFC000"/>
  </sheetPr>
  <dimension ref="B1:O197"/>
  <sheetViews>
    <sheetView zoomScale="70" zoomScaleNormal="70" zoomScaleSheetLayoutView="100" workbookViewId="0">
      <selection activeCell="M88" sqref="M88"/>
    </sheetView>
  </sheetViews>
  <sheetFormatPr baseColWidth="10" defaultColWidth="11.42578125" defaultRowHeight="12.75" x14ac:dyDescent="0.2"/>
  <cols>
    <col min="1" max="1" width="2.85546875" style="158" customWidth="1"/>
    <col min="2" max="2" width="37.140625" style="158" customWidth="1"/>
    <col min="3" max="3" width="27.140625" style="158" customWidth="1"/>
    <col min="4" max="16384" width="11.42578125" style="158"/>
  </cols>
  <sheetData>
    <row r="1" spans="2:15" ht="17.25" customHeight="1" thickBot="1" x14ac:dyDescent="0.3"/>
    <row r="2" spans="2:15" s="160" customFormat="1" ht="49.5" customHeight="1" thickBot="1" x14ac:dyDescent="0.25">
      <c r="B2" s="840" t="s">
        <v>259</v>
      </c>
      <c r="C2" s="841"/>
      <c r="D2" s="842"/>
      <c r="E2" s="864" t="s">
        <v>239</v>
      </c>
      <c r="F2" s="889"/>
      <c r="G2" s="843" t="s">
        <v>238</v>
      </c>
      <c r="H2" s="844"/>
      <c r="I2" s="845"/>
    </row>
    <row r="3" spans="2:15" s="160" customFormat="1" ht="19.5" customHeight="1" x14ac:dyDescent="0.25">
      <c r="B3" s="159"/>
      <c r="C3" s="159"/>
      <c r="D3" s="159"/>
      <c r="E3" s="159"/>
      <c r="F3" s="207"/>
      <c r="G3" s="159"/>
      <c r="H3" s="159"/>
      <c r="I3" s="159"/>
      <c r="J3" s="159"/>
    </row>
    <row r="4" spans="2:15" ht="15.6" x14ac:dyDescent="0.25">
      <c r="B4" s="336" t="s">
        <v>265</v>
      </c>
      <c r="C4" s="857" t="s">
        <v>264</v>
      </c>
      <c r="D4" s="857"/>
      <c r="E4" s="857"/>
      <c r="F4" s="857"/>
      <c r="G4" s="857"/>
      <c r="H4" s="857"/>
      <c r="I4" s="857"/>
      <c r="J4" s="162"/>
      <c r="K4" s="162"/>
      <c r="L4" s="162"/>
      <c r="M4" s="162"/>
      <c r="N4" s="162"/>
      <c r="O4" s="162"/>
    </row>
    <row r="5" spans="2:15" ht="15.6" x14ac:dyDescent="0.25">
      <c r="B5" s="336" t="s">
        <v>54</v>
      </c>
      <c r="C5" s="899" t="s">
        <v>266</v>
      </c>
      <c r="D5" s="899"/>
      <c r="E5" s="899"/>
      <c r="F5" s="899"/>
      <c r="G5" s="899"/>
      <c r="H5" s="899"/>
      <c r="I5" s="899"/>
      <c r="J5" s="162"/>
      <c r="K5" s="162"/>
      <c r="L5" s="162"/>
      <c r="M5" s="162"/>
      <c r="N5" s="162"/>
      <c r="O5" s="162"/>
    </row>
    <row r="6" spans="2:15" ht="13.5" customHeight="1" thickBot="1" x14ac:dyDescent="0.3">
      <c r="B6" s="330"/>
      <c r="C6" s="330"/>
      <c r="D6" s="338"/>
      <c r="E6" s="338"/>
      <c r="F6" s="338"/>
      <c r="G6" s="338"/>
      <c r="H6" s="339"/>
      <c r="I6" s="339"/>
    </row>
    <row r="7" spans="2:15" ht="21.75" customHeight="1" thickBot="1" x14ac:dyDescent="0.3">
      <c r="B7" s="853" t="s">
        <v>449</v>
      </c>
      <c r="C7" s="681"/>
      <c r="D7" s="681"/>
      <c r="E7" s="681"/>
      <c r="F7" s="681"/>
      <c r="G7" s="681"/>
      <c r="H7" s="681"/>
      <c r="I7" s="682"/>
    </row>
    <row r="8" spans="2:15" ht="13.5" customHeight="1" x14ac:dyDescent="0.25">
      <c r="B8" s="330"/>
      <c r="C8" s="330"/>
      <c r="D8" s="338"/>
      <c r="E8" s="338"/>
      <c r="F8" s="338"/>
      <c r="G8" s="338"/>
      <c r="H8" s="339"/>
      <c r="I8" s="339"/>
    </row>
    <row r="9" spans="2:15" ht="15.75" x14ac:dyDescent="0.2">
      <c r="B9" s="327" t="s">
        <v>77</v>
      </c>
      <c r="C9" s="327" t="s">
        <v>4</v>
      </c>
      <c r="D9" s="327">
        <f>Inhaltsverzeichnis!D18</f>
        <v>2017</v>
      </c>
      <c r="E9" s="327">
        <f>D9+1</f>
        <v>2018</v>
      </c>
      <c r="F9" s="327">
        <f>E9+1</f>
        <v>2019</v>
      </c>
      <c r="G9" s="327">
        <f>F9+1</f>
        <v>2020</v>
      </c>
      <c r="H9" s="327">
        <f>G9+1</f>
        <v>2021</v>
      </c>
      <c r="I9" s="327">
        <f>H9+1</f>
        <v>2022</v>
      </c>
    </row>
    <row r="10" spans="2:15" ht="15" x14ac:dyDescent="0.25">
      <c r="B10" s="319" t="s">
        <v>188</v>
      </c>
      <c r="C10" s="319" t="s">
        <v>187</v>
      </c>
      <c r="D10" s="411">
        <v>0</v>
      </c>
      <c r="E10" s="411">
        <v>0</v>
      </c>
      <c r="F10" s="411">
        <v>0</v>
      </c>
      <c r="G10" s="411">
        <v>0</v>
      </c>
      <c r="H10" s="411">
        <v>0</v>
      </c>
      <c r="I10" s="411">
        <v>0</v>
      </c>
    </row>
    <row r="11" spans="2:15" ht="15" x14ac:dyDescent="0.25">
      <c r="B11" s="320" t="s">
        <v>341</v>
      </c>
      <c r="C11" s="320" t="s">
        <v>187</v>
      </c>
      <c r="D11" s="411">
        <v>0</v>
      </c>
      <c r="E11" s="411">
        <v>0</v>
      </c>
      <c r="F11" s="411">
        <v>0</v>
      </c>
      <c r="G11" s="411">
        <v>0</v>
      </c>
      <c r="H11" s="411">
        <v>0</v>
      </c>
      <c r="I11" s="411">
        <v>0</v>
      </c>
    </row>
    <row r="12" spans="2:15" ht="15" x14ac:dyDescent="0.25">
      <c r="B12" s="320" t="s">
        <v>336</v>
      </c>
      <c r="C12" s="320" t="s">
        <v>187</v>
      </c>
      <c r="D12" s="411">
        <v>0</v>
      </c>
      <c r="E12" s="411">
        <v>0</v>
      </c>
      <c r="F12" s="411">
        <v>0</v>
      </c>
      <c r="G12" s="411">
        <v>0</v>
      </c>
      <c r="H12" s="411">
        <v>0</v>
      </c>
      <c r="I12" s="411">
        <v>0</v>
      </c>
    </row>
    <row r="13" spans="2:15" ht="15" x14ac:dyDescent="0.2">
      <c r="B13" s="320" t="s">
        <v>337</v>
      </c>
      <c r="C13" s="320" t="s">
        <v>187</v>
      </c>
      <c r="D13" s="411">
        <v>0</v>
      </c>
      <c r="E13" s="411">
        <v>0</v>
      </c>
      <c r="F13" s="411">
        <v>0</v>
      </c>
      <c r="G13" s="411">
        <v>0</v>
      </c>
      <c r="H13" s="411">
        <v>0</v>
      </c>
      <c r="I13" s="411">
        <v>0</v>
      </c>
    </row>
    <row r="14" spans="2:15" ht="15" x14ac:dyDescent="0.25">
      <c r="B14" s="320" t="s">
        <v>338</v>
      </c>
      <c r="C14" s="320" t="s">
        <v>187</v>
      </c>
      <c r="D14" s="411">
        <v>0</v>
      </c>
      <c r="E14" s="411">
        <v>0</v>
      </c>
      <c r="F14" s="411">
        <v>0</v>
      </c>
      <c r="G14" s="411">
        <v>0</v>
      </c>
      <c r="H14" s="411">
        <v>0</v>
      </c>
      <c r="I14" s="411">
        <v>0</v>
      </c>
    </row>
    <row r="15" spans="2:15" ht="15" x14ac:dyDescent="0.2">
      <c r="B15" s="586" t="s">
        <v>17</v>
      </c>
      <c r="C15" s="586" t="s">
        <v>187</v>
      </c>
      <c r="D15" s="411">
        <v>0</v>
      </c>
      <c r="E15" s="411">
        <v>0</v>
      </c>
      <c r="F15" s="411">
        <v>0</v>
      </c>
      <c r="G15" s="411">
        <v>0</v>
      </c>
      <c r="H15" s="411">
        <v>0</v>
      </c>
      <c r="I15" s="411">
        <v>0</v>
      </c>
    </row>
    <row r="16" spans="2:15" ht="15" x14ac:dyDescent="0.25">
      <c r="B16" s="586" t="s">
        <v>73</v>
      </c>
      <c r="C16" s="586" t="s">
        <v>187</v>
      </c>
      <c r="D16" s="411">
        <v>0</v>
      </c>
      <c r="E16" s="411">
        <v>0</v>
      </c>
      <c r="F16" s="411">
        <v>0</v>
      </c>
      <c r="G16" s="411">
        <v>0</v>
      </c>
      <c r="H16" s="411">
        <v>0</v>
      </c>
      <c r="I16" s="411">
        <v>0</v>
      </c>
    </row>
    <row r="17" spans="2:9" ht="15" x14ac:dyDescent="0.25">
      <c r="B17" s="586" t="s">
        <v>108</v>
      </c>
      <c r="C17" s="586" t="s">
        <v>187</v>
      </c>
      <c r="D17" s="411">
        <v>0</v>
      </c>
      <c r="E17" s="411">
        <v>0</v>
      </c>
      <c r="F17" s="411">
        <v>0</v>
      </c>
      <c r="G17" s="411">
        <v>0</v>
      </c>
      <c r="H17" s="411">
        <v>0</v>
      </c>
      <c r="I17" s="411">
        <v>0</v>
      </c>
    </row>
    <row r="18" spans="2:9" ht="15" x14ac:dyDescent="0.2">
      <c r="B18" s="586" t="s">
        <v>14</v>
      </c>
      <c r="C18" s="586" t="s">
        <v>187</v>
      </c>
      <c r="D18" s="411">
        <v>0</v>
      </c>
      <c r="E18" s="411">
        <v>0</v>
      </c>
      <c r="F18" s="411">
        <v>0</v>
      </c>
      <c r="G18" s="411">
        <v>0</v>
      </c>
      <c r="H18" s="411">
        <v>0</v>
      </c>
      <c r="I18" s="411">
        <v>0</v>
      </c>
    </row>
    <row r="19" spans="2:9" ht="15" x14ac:dyDescent="0.2">
      <c r="B19" s="320" t="s">
        <v>260</v>
      </c>
      <c r="C19" s="320" t="s">
        <v>187</v>
      </c>
      <c r="D19" s="411">
        <v>0</v>
      </c>
      <c r="E19" s="411">
        <v>0</v>
      </c>
      <c r="F19" s="411">
        <v>0</v>
      </c>
      <c r="G19" s="411">
        <v>0</v>
      </c>
      <c r="H19" s="411">
        <v>0</v>
      </c>
      <c r="I19" s="411">
        <v>0</v>
      </c>
    </row>
    <row r="20" spans="2:9" ht="30" x14ac:dyDescent="0.25">
      <c r="B20" s="320" t="s">
        <v>339</v>
      </c>
      <c r="C20" s="320" t="s">
        <v>187</v>
      </c>
      <c r="D20" s="411">
        <v>0</v>
      </c>
      <c r="E20" s="411">
        <v>0</v>
      </c>
      <c r="F20" s="411">
        <v>0</v>
      </c>
      <c r="G20" s="411">
        <v>0</v>
      </c>
      <c r="H20" s="411">
        <v>0</v>
      </c>
      <c r="I20" s="411">
        <v>0</v>
      </c>
    </row>
    <row r="21" spans="2:9" ht="30" x14ac:dyDescent="0.25">
      <c r="B21" s="320" t="s">
        <v>340</v>
      </c>
      <c r="C21" s="320" t="s">
        <v>187</v>
      </c>
      <c r="D21" s="411">
        <v>0</v>
      </c>
      <c r="E21" s="411">
        <v>0</v>
      </c>
      <c r="F21" s="411">
        <v>0</v>
      </c>
      <c r="G21" s="411">
        <v>0</v>
      </c>
      <c r="H21" s="411">
        <v>0</v>
      </c>
      <c r="I21" s="411">
        <v>0</v>
      </c>
    </row>
    <row r="22" spans="2:9" ht="30" x14ac:dyDescent="0.2">
      <c r="B22" s="589" t="s">
        <v>460</v>
      </c>
      <c r="C22" s="589" t="s">
        <v>221</v>
      </c>
      <c r="D22" s="411">
        <v>0</v>
      </c>
      <c r="E22" s="411">
        <v>0</v>
      </c>
      <c r="F22" s="411">
        <v>0</v>
      </c>
      <c r="G22" s="411">
        <v>0</v>
      </c>
      <c r="H22" s="411">
        <v>0</v>
      </c>
      <c r="I22" s="411">
        <v>0</v>
      </c>
    </row>
    <row r="23" spans="2:9" x14ac:dyDescent="0.2">
      <c r="B23" s="900"/>
      <c r="C23" s="900"/>
      <c r="D23" s="335"/>
      <c r="E23" s="335"/>
      <c r="F23" s="335"/>
      <c r="G23" s="335"/>
      <c r="H23" s="335"/>
      <c r="I23" s="335"/>
    </row>
    <row r="24" spans="2:9" ht="15.75" x14ac:dyDescent="0.2">
      <c r="B24" s="403" t="s">
        <v>133</v>
      </c>
      <c r="C24" s="268" t="s">
        <v>4</v>
      </c>
      <c r="D24" s="410">
        <v>2017</v>
      </c>
      <c r="E24" s="410">
        <f>D24+1</f>
        <v>2018</v>
      </c>
      <c r="F24" s="410">
        <f>E24+1</f>
        <v>2019</v>
      </c>
      <c r="G24" s="410">
        <f>F24+1</f>
        <v>2020</v>
      </c>
      <c r="H24" s="410">
        <f>G24+1</f>
        <v>2021</v>
      </c>
      <c r="I24" s="410">
        <f>H24+1</f>
        <v>2022</v>
      </c>
    </row>
    <row r="25" spans="2:9" ht="50.25" customHeight="1" x14ac:dyDescent="0.2">
      <c r="B25" s="320" t="s">
        <v>268</v>
      </c>
      <c r="C25" s="320" t="s">
        <v>247</v>
      </c>
      <c r="D25" s="411">
        <v>0</v>
      </c>
      <c r="E25" s="411">
        <v>0</v>
      </c>
      <c r="F25" s="411">
        <v>0</v>
      </c>
      <c r="G25" s="411">
        <v>0</v>
      </c>
      <c r="H25" s="411">
        <v>0</v>
      </c>
      <c r="I25" s="411">
        <v>0</v>
      </c>
    </row>
    <row r="26" spans="2:9" ht="15" x14ac:dyDescent="0.2">
      <c r="B26" s="320" t="s">
        <v>190</v>
      </c>
      <c r="C26" s="320" t="s">
        <v>247</v>
      </c>
      <c r="D26" s="411">
        <v>0</v>
      </c>
      <c r="E26" s="411">
        <v>0</v>
      </c>
      <c r="F26" s="411">
        <v>0</v>
      </c>
      <c r="G26" s="411">
        <v>0</v>
      </c>
      <c r="H26" s="411">
        <v>0</v>
      </c>
      <c r="I26" s="411">
        <v>0</v>
      </c>
    </row>
    <row r="27" spans="2:9" ht="15" x14ac:dyDescent="0.2">
      <c r="B27" s="320" t="s">
        <v>155</v>
      </c>
      <c r="C27" s="320" t="s">
        <v>247</v>
      </c>
      <c r="D27" s="411">
        <v>0</v>
      </c>
      <c r="E27" s="411">
        <v>0</v>
      </c>
      <c r="F27" s="411">
        <v>0</v>
      </c>
      <c r="G27" s="411">
        <v>0</v>
      </c>
      <c r="H27" s="411">
        <v>0</v>
      </c>
      <c r="I27" s="411">
        <v>0</v>
      </c>
    </row>
    <row r="28" spans="2:9" ht="15" x14ac:dyDescent="0.2">
      <c r="B28" s="320" t="s">
        <v>156</v>
      </c>
      <c r="C28" s="320" t="s">
        <v>247</v>
      </c>
      <c r="D28" s="411">
        <v>0</v>
      </c>
      <c r="E28" s="411">
        <v>0</v>
      </c>
      <c r="F28" s="411">
        <v>0</v>
      </c>
      <c r="G28" s="411">
        <v>0</v>
      </c>
      <c r="H28" s="411">
        <v>0</v>
      </c>
      <c r="I28" s="411">
        <v>0</v>
      </c>
    </row>
    <row r="29" spans="2:9" ht="15" x14ac:dyDescent="0.2">
      <c r="B29" s="331"/>
      <c r="C29" s="331"/>
      <c r="D29" s="379"/>
      <c r="E29" s="379"/>
      <c r="F29" s="379"/>
      <c r="G29" s="379"/>
      <c r="H29" s="379"/>
      <c r="I29" s="379"/>
    </row>
    <row r="30" spans="2:9" ht="47.25" x14ac:dyDescent="0.2">
      <c r="B30" s="268" t="s">
        <v>126</v>
      </c>
      <c r="C30" s="268" t="s">
        <v>4</v>
      </c>
      <c r="D30" s="268">
        <f>Inhaltsverzeichnis!D18</f>
        <v>2017</v>
      </c>
      <c r="E30" s="326">
        <f>D30+1</f>
        <v>2018</v>
      </c>
      <c r="F30" s="326">
        <f>E30+1</f>
        <v>2019</v>
      </c>
      <c r="G30" s="326">
        <f>F30+1</f>
        <v>2020</v>
      </c>
      <c r="H30" s="326">
        <f>G30+1</f>
        <v>2021</v>
      </c>
      <c r="I30" s="326">
        <f>H30+1</f>
        <v>2022</v>
      </c>
    </row>
    <row r="31" spans="2:9" ht="27" customHeight="1" x14ac:dyDescent="0.2">
      <c r="B31" s="332" t="str">
        <f>IF('3. Roh-, Hilfs-, Betriebsstoffe'!B9="","Erscheint aus Datenblatt Roh- , Hilfs- und Betriebsstoffe",'3. Roh-, Hilfs-, Betriebsstoffe'!B9&amp;"")</f>
        <v>z.B. Papier</v>
      </c>
      <c r="C31" s="332" t="str">
        <f>"["&amp;'3. Roh-, Hilfs-, Betriebsstoffe'!C9&amp;"]"</f>
        <v>[t]</v>
      </c>
      <c r="D31" s="411">
        <v>0</v>
      </c>
      <c r="E31" s="411">
        <v>0</v>
      </c>
      <c r="F31" s="411">
        <v>0</v>
      </c>
      <c r="G31" s="411">
        <v>0</v>
      </c>
      <c r="H31" s="411">
        <v>0</v>
      </c>
      <c r="I31" s="411">
        <v>0</v>
      </c>
    </row>
    <row r="32" spans="2:9" ht="27" customHeight="1" x14ac:dyDescent="0.2">
      <c r="B32" s="332" t="str">
        <f>IF('3. Roh-, Hilfs-, Betriebsstoffe'!B10="","Erscheint aus Datenblatt Roh- , Hilfs- und Betriebsstoffe",'3. Roh-, Hilfs-, Betriebsstoffe'!B10&amp;"")</f>
        <v>z.B. Material 1</v>
      </c>
      <c r="C32" s="332" t="str">
        <f>"["&amp;'3. Roh-, Hilfs-, Betriebsstoffe'!C10&amp;"]"</f>
        <v>[t]</v>
      </c>
      <c r="D32" s="411">
        <v>0</v>
      </c>
      <c r="E32" s="411">
        <v>0</v>
      </c>
      <c r="F32" s="411">
        <v>0</v>
      </c>
      <c r="G32" s="411">
        <v>0</v>
      </c>
      <c r="H32" s="411">
        <v>0</v>
      </c>
      <c r="I32" s="411">
        <v>0</v>
      </c>
    </row>
    <row r="33" spans="2:9" ht="27" customHeight="1" x14ac:dyDescent="0.2">
      <c r="B33" s="332" t="str">
        <f>IF('3. Roh-, Hilfs-, Betriebsstoffe'!B11="","Erscheint aus Datenblatt Roh- , Hilfs- und Betriebsstoffe",'3. Roh-, Hilfs-, Betriebsstoffe'!B11&amp;"")</f>
        <v>z.B. Material 2</v>
      </c>
      <c r="C33" s="332" t="str">
        <f>"["&amp;'3. Roh-, Hilfs-, Betriebsstoffe'!C11&amp;"]"</f>
        <v>[t]</v>
      </c>
      <c r="D33" s="411">
        <v>0</v>
      </c>
      <c r="E33" s="411">
        <v>0</v>
      </c>
      <c r="F33" s="411">
        <v>0</v>
      </c>
      <c r="G33" s="411">
        <v>0</v>
      </c>
      <c r="H33" s="411">
        <v>0</v>
      </c>
      <c r="I33" s="411">
        <v>0</v>
      </c>
    </row>
    <row r="34" spans="2:9" ht="15" x14ac:dyDescent="0.25">
      <c r="B34" s="320" t="s">
        <v>192</v>
      </c>
      <c r="C34" s="320" t="s">
        <v>232</v>
      </c>
      <c r="D34" s="411">
        <v>0</v>
      </c>
      <c r="E34" s="411">
        <v>0</v>
      </c>
      <c r="F34" s="411">
        <v>0</v>
      </c>
      <c r="G34" s="411">
        <v>0</v>
      </c>
      <c r="H34" s="411">
        <v>0</v>
      </c>
      <c r="I34" s="411">
        <v>0</v>
      </c>
    </row>
    <row r="35" spans="2:9" ht="15" x14ac:dyDescent="0.2">
      <c r="B35" s="320" t="s">
        <v>261</v>
      </c>
      <c r="C35" s="320" t="s">
        <v>232</v>
      </c>
      <c r="D35" s="411">
        <v>0</v>
      </c>
      <c r="E35" s="411">
        <v>0</v>
      </c>
      <c r="F35" s="411">
        <v>0</v>
      </c>
      <c r="G35" s="411">
        <v>0</v>
      </c>
      <c r="H35" s="411">
        <v>0</v>
      </c>
      <c r="I35" s="411">
        <v>0</v>
      </c>
    </row>
    <row r="36" spans="2:9" ht="30" x14ac:dyDescent="0.25">
      <c r="B36" s="586" t="s">
        <v>502</v>
      </c>
      <c r="C36" s="320" t="s">
        <v>232</v>
      </c>
      <c r="D36" s="411">
        <v>0</v>
      </c>
      <c r="E36" s="411">
        <v>0</v>
      </c>
      <c r="F36" s="411">
        <v>0</v>
      </c>
      <c r="G36" s="411">
        <v>0</v>
      </c>
      <c r="H36" s="411">
        <v>0</v>
      </c>
      <c r="I36" s="411">
        <v>0</v>
      </c>
    </row>
    <row r="37" spans="2:9" ht="15" x14ac:dyDescent="0.2">
      <c r="B37" s="586" t="s">
        <v>194</v>
      </c>
      <c r="C37" s="320" t="s">
        <v>191</v>
      </c>
      <c r="D37" s="411">
        <v>0</v>
      </c>
      <c r="E37" s="411">
        <v>0</v>
      </c>
      <c r="F37" s="411">
        <v>0</v>
      </c>
      <c r="G37" s="411">
        <v>0</v>
      </c>
      <c r="H37" s="411">
        <v>0</v>
      </c>
      <c r="I37" s="411">
        <v>0</v>
      </c>
    </row>
    <row r="38" spans="2:9" ht="30" x14ac:dyDescent="0.2">
      <c r="B38" s="589" t="s">
        <v>460</v>
      </c>
      <c r="C38" s="589" t="s">
        <v>221</v>
      </c>
      <c r="D38" s="411">
        <v>0</v>
      </c>
      <c r="E38" s="411">
        <v>0</v>
      </c>
      <c r="F38" s="411">
        <v>0</v>
      </c>
      <c r="G38" s="411">
        <v>0</v>
      </c>
      <c r="H38" s="411">
        <v>0</v>
      </c>
      <c r="I38" s="411">
        <v>0</v>
      </c>
    </row>
    <row r="39" spans="2:9" ht="30" x14ac:dyDescent="0.2">
      <c r="B39" s="589" t="s">
        <v>460</v>
      </c>
      <c r="C39" s="589" t="s">
        <v>221</v>
      </c>
      <c r="D39" s="411">
        <v>0</v>
      </c>
      <c r="E39" s="411">
        <v>0</v>
      </c>
      <c r="F39" s="411">
        <v>0</v>
      </c>
      <c r="G39" s="411">
        <v>0</v>
      </c>
      <c r="H39" s="411">
        <v>0</v>
      </c>
      <c r="I39" s="411">
        <v>0</v>
      </c>
    </row>
    <row r="40" spans="2:9" ht="30" x14ac:dyDescent="0.2">
      <c r="B40" s="589" t="s">
        <v>460</v>
      </c>
      <c r="C40" s="589" t="s">
        <v>221</v>
      </c>
      <c r="D40" s="411">
        <v>0</v>
      </c>
      <c r="E40" s="411">
        <v>0</v>
      </c>
      <c r="F40" s="411">
        <v>0</v>
      </c>
      <c r="G40" s="411">
        <v>0</v>
      </c>
      <c r="H40" s="411">
        <v>0</v>
      </c>
      <c r="I40" s="411">
        <v>0</v>
      </c>
    </row>
    <row r="42" spans="2:9" ht="31.5" x14ac:dyDescent="0.2">
      <c r="B42" s="327" t="s">
        <v>124</v>
      </c>
      <c r="C42" s="327" t="s">
        <v>4</v>
      </c>
      <c r="D42" s="327">
        <f>Inhaltsverzeichnis!D18</f>
        <v>2017</v>
      </c>
      <c r="E42" s="327">
        <f>D42+1</f>
        <v>2018</v>
      </c>
      <c r="F42" s="327">
        <f>E42+1</f>
        <v>2019</v>
      </c>
      <c r="G42" s="327">
        <f>F42+1</f>
        <v>2020</v>
      </c>
      <c r="H42" s="327">
        <f>G42+1</f>
        <v>2021</v>
      </c>
      <c r="I42" s="327">
        <f>H42+1</f>
        <v>2022</v>
      </c>
    </row>
    <row r="43" spans="2:9" ht="15" x14ac:dyDescent="0.2">
      <c r="B43" s="320" t="s">
        <v>78</v>
      </c>
      <c r="C43" s="320" t="s">
        <v>78</v>
      </c>
      <c r="D43" s="411">
        <v>0</v>
      </c>
      <c r="E43" s="411">
        <v>0</v>
      </c>
      <c r="F43" s="411">
        <v>0</v>
      </c>
      <c r="G43" s="411">
        <v>0</v>
      </c>
      <c r="H43" s="411">
        <v>0</v>
      </c>
      <c r="I43" s="411">
        <v>0</v>
      </c>
    </row>
    <row r="44" spans="2:9" ht="15" x14ac:dyDescent="0.2">
      <c r="B44" s="320" t="s">
        <v>195</v>
      </c>
      <c r="C44" s="320" t="s">
        <v>196</v>
      </c>
      <c r="D44" s="411">
        <v>0</v>
      </c>
      <c r="E44" s="411">
        <v>0</v>
      </c>
      <c r="F44" s="411">
        <v>0</v>
      </c>
      <c r="G44" s="411">
        <v>0</v>
      </c>
      <c r="H44" s="411">
        <v>0</v>
      </c>
      <c r="I44" s="411">
        <v>0</v>
      </c>
    </row>
    <row r="45" spans="2:9" ht="15" x14ac:dyDescent="0.2">
      <c r="B45" s="333" t="s">
        <v>262</v>
      </c>
      <c r="C45" s="333" t="s">
        <v>196</v>
      </c>
      <c r="D45" s="411">
        <v>0</v>
      </c>
      <c r="E45" s="411">
        <v>0</v>
      </c>
      <c r="F45" s="411">
        <v>0</v>
      </c>
      <c r="G45" s="411">
        <v>0</v>
      </c>
      <c r="H45" s="411">
        <v>0</v>
      </c>
      <c r="I45" s="411">
        <v>0</v>
      </c>
    </row>
    <row r="46" spans="2:9" ht="15" x14ac:dyDescent="0.2">
      <c r="B46" s="405" t="s">
        <v>200</v>
      </c>
      <c r="C46" s="320" t="s">
        <v>201</v>
      </c>
      <c r="D46" s="411">
        <v>0</v>
      </c>
      <c r="E46" s="411">
        <v>0</v>
      </c>
      <c r="F46" s="411">
        <v>0</v>
      </c>
      <c r="G46" s="411">
        <v>0</v>
      </c>
      <c r="H46" s="411">
        <v>0</v>
      </c>
      <c r="I46" s="411">
        <v>0</v>
      </c>
    </row>
    <row r="47" spans="2:9" ht="15" x14ac:dyDescent="0.2">
      <c r="B47" s="321" t="s">
        <v>263</v>
      </c>
      <c r="C47" s="321" t="s">
        <v>199</v>
      </c>
      <c r="D47" s="411">
        <v>0</v>
      </c>
      <c r="E47" s="411">
        <v>0</v>
      </c>
      <c r="F47" s="411">
        <v>0</v>
      </c>
      <c r="G47" s="411">
        <v>0</v>
      </c>
      <c r="H47" s="411">
        <v>0</v>
      </c>
      <c r="I47" s="411">
        <v>0</v>
      </c>
    </row>
    <row r="48" spans="2:9" ht="30" x14ac:dyDescent="0.2">
      <c r="B48" s="412" t="s">
        <v>148</v>
      </c>
      <c r="C48" s="412" t="s">
        <v>221</v>
      </c>
      <c r="D48" s="411" t="s">
        <v>429</v>
      </c>
      <c r="E48" s="411" t="s">
        <v>429</v>
      </c>
      <c r="F48" s="411" t="s">
        <v>429</v>
      </c>
      <c r="G48" s="411" t="s">
        <v>429</v>
      </c>
      <c r="H48" s="411" t="s">
        <v>429</v>
      </c>
      <c r="I48" s="411" t="s">
        <v>429</v>
      </c>
    </row>
    <row r="49" spans="2:9" ht="30" x14ac:dyDescent="0.2">
      <c r="B49" s="412" t="s">
        <v>148</v>
      </c>
      <c r="C49" s="412" t="s">
        <v>221</v>
      </c>
      <c r="D49" s="411" t="s">
        <v>429</v>
      </c>
      <c r="E49" s="411" t="s">
        <v>429</v>
      </c>
      <c r="F49" s="411" t="s">
        <v>429</v>
      </c>
      <c r="G49" s="411" t="s">
        <v>429</v>
      </c>
      <c r="H49" s="411" t="s">
        <v>429</v>
      </c>
      <c r="I49" s="411" t="s">
        <v>429</v>
      </c>
    </row>
    <row r="50" spans="2:9" ht="30" x14ac:dyDescent="0.2">
      <c r="B50" s="589" t="s">
        <v>450</v>
      </c>
      <c r="C50" s="589" t="s">
        <v>221</v>
      </c>
      <c r="D50" s="411" t="s">
        <v>429</v>
      </c>
      <c r="E50" s="411" t="s">
        <v>429</v>
      </c>
      <c r="F50" s="411" t="s">
        <v>429</v>
      </c>
      <c r="G50" s="411" t="s">
        <v>429</v>
      </c>
      <c r="H50" s="411" t="s">
        <v>429</v>
      </c>
      <c r="I50" s="411" t="s">
        <v>429</v>
      </c>
    </row>
    <row r="51" spans="2:9" ht="30" x14ac:dyDescent="0.2">
      <c r="B51" s="589" t="s">
        <v>450</v>
      </c>
      <c r="C51" s="589" t="s">
        <v>221</v>
      </c>
      <c r="D51" s="411" t="s">
        <v>429</v>
      </c>
      <c r="E51" s="411" t="s">
        <v>429</v>
      </c>
      <c r="F51" s="411" t="s">
        <v>429</v>
      </c>
      <c r="G51" s="411" t="s">
        <v>429</v>
      </c>
      <c r="H51" s="411" t="s">
        <v>429</v>
      </c>
      <c r="I51" s="411" t="s">
        <v>429</v>
      </c>
    </row>
    <row r="52" spans="2:9" ht="30" x14ac:dyDescent="0.2">
      <c r="B52" s="589" t="s">
        <v>450</v>
      </c>
      <c r="C52" s="589" t="s">
        <v>221</v>
      </c>
      <c r="D52" s="411" t="s">
        <v>429</v>
      </c>
      <c r="E52" s="411" t="s">
        <v>429</v>
      </c>
      <c r="F52" s="411" t="s">
        <v>429</v>
      </c>
      <c r="G52" s="411" t="s">
        <v>429</v>
      </c>
      <c r="H52" s="411" t="s">
        <v>429</v>
      </c>
      <c r="I52" s="411" t="s">
        <v>429</v>
      </c>
    </row>
    <row r="53" spans="2:9" ht="30" x14ac:dyDescent="0.2">
      <c r="B53" s="589" t="s">
        <v>450</v>
      </c>
      <c r="C53" s="589" t="s">
        <v>221</v>
      </c>
      <c r="D53" s="411" t="s">
        <v>429</v>
      </c>
      <c r="E53" s="411" t="s">
        <v>429</v>
      </c>
      <c r="F53" s="411" t="s">
        <v>429</v>
      </c>
      <c r="G53" s="411" t="s">
        <v>429</v>
      </c>
      <c r="H53" s="411" t="s">
        <v>429</v>
      </c>
      <c r="I53" s="411" t="s">
        <v>429</v>
      </c>
    </row>
    <row r="54" spans="2:9" ht="15.75" thickBot="1" x14ac:dyDescent="0.25">
      <c r="B54" s="42"/>
      <c r="C54" s="42"/>
      <c r="D54" s="340"/>
      <c r="E54" s="340"/>
      <c r="F54" s="340"/>
      <c r="G54" s="340"/>
      <c r="H54" s="340"/>
      <c r="I54" s="340"/>
    </row>
    <row r="55" spans="2:9" ht="16.5" thickBot="1" x14ac:dyDescent="0.25">
      <c r="B55" s="853" t="s">
        <v>448</v>
      </c>
      <c r="C55" s="681"/>
      <c r="D55" s="681"/>
      <c r="E55" s="681"/>
      <c r="F55" s="681"/>
      <c r="G55" s="681"/>
      <c r="H55" s="681"/>
      <c r="I55" s="682"/>
    </row>
    <row r="56" spans="2:9" ht="15" x14ac:dyDescent="0.2">
      <c r="B56" s="338"/>
      <c r="C56" s="338"/>
      <c r="D56" s="340"/>
      <c r="E56" s="576"/>
      <c r="F56" s="576"/>
      <c r="G56" s="576"/>
      <c r="H56" s="576"/>
      <c r="I56" s="576"/>
    </row>
    <row r="57" spans="2:9" ht="19.5" customHeight="1" x14ac:dyDescent="0.25">
      <c r="B57" s="327" t="s">
        <v>79</v>
      </c>
      <c r="C57" s="327" t="s">
        <v>4</v>
      </c>
      <c r="D57" s="404">
        <f>Inhaltsverzeichnis!D18</f>
        <v>2017</v>
      </c>
      <c r="E57" s="402">
        <f>D57+1</f>
        <v>2018</v>
      </c>
      <c r="F57" s="402">
        <f>E57+1</f>
        <v>2019</v>
      </c>
      <c r="G57" s="402">
        <f>F57+1</f>
        <v>2020</v>
      </c>
      <c r="H57" s="402">
        <f>G57+1</f>
        <v>2021</v>
      </c>
      <c r="I57" s="402">
        <f>H57+1</f>
        <v>2022</v>
      </c>
    </row>
    <row r="58" spans="2:9" ht="30" x14ac:dyDescent="0.2">
      <c r="B58" s="320" t="s">
        <v>466</v>
      </c>
      <c r="C58" s="320" t="s">
        <v>213</v>
      </c>
      <c r="D58" s="343" t="e">
        <f t="shared" ref="D58:I58" si="0">D10/D43</f>
        <v>#DIV/0!</v>
      </c>
      <c r="E58" s="343" t="e">
        <f t="shared" si="0"/>
        <v>#DIV/0!</v>
      </c>
      <c r="F58" s="343" t="e">
        <f t="shared" si="0"/>
        <v>#DIV/0!</v>
      </c>
      <c r="G58" s="343" t="e">
        <f t="shared" si="0"/>
        <v>#DIV/0!</v>
      </c>
      <c r="H58" s="343" t="e">
        <f t="shared" si="0"/>
        <v>#DIV/0!</v>
      </c>
      <c r="I58" s="343" t="e">
        <f t="shared" si="0"/>
        <v>#DIV/0!</v>
      </c>
    </row>
    <row r="59" spans="2:9" ht="30" x14ac:dyDescent="0.2">
      <c r="B59" s="320" t="s">
        <v>467</v>
      </c>
      <c r="C59" s="320" t="s">
        <v>212</v>
      </c>
      <c r="D59" s="343" t="e">
        <f t="shared" ref="D59:I59" si="1">D10/D46</f>
        <v>#DIV/0!</v>
      </c>
      <c r="E59" s="343" t="e">
        <f t="shared" si="1"/>
        <v>#DIV/0!</v>
      </c>
      <c r="F59" s="343" t="e">
        <f t="shared" si="1"/>
        <v>#DIV/0!</v>
      </c>
      <c r="G59" s="343" t="e">
        <f t="shared" si="1"/>
        <v>#DIV/0!</v>
      </c>
      <c r="H59" s="343" t="e">
        <f t="shared" si="1"/>
        <v>#DIV/0!</v>
      </c>
      <c r="I59" s="343" t="e">
        <f t="shared" si="1"/>
        <v>#DIV/0!</v>
      </c>
    </row>
    <row r="60" spans="2:9" ht="30" x14ac:dyDescent="0.2">
      <c r="B60" s="320" t="s">
        <v>468</v>
      </c>
      <c r="C60" s="320" t="s">
        <v>214</v>
      </c>
      <c r="D60" s="343" t="e">
        <f t="shared" ref="D60:I60" si="2">D10/D47</f>
        <v>#DIV/0!</v>
      </c>
      <c r="E60" s="343" t="e">
        <f t="shared" si="2"/>
        <v>#DIV/0!</v>
      </c>
      <c r="F60" s="343" t="e">
        <f t="shared" si="2"/>
        <v>#DIV/0!</v>
      </c>
      <c r="G60" s="343" t="e">
        <f t="shared" si="2"/>
        <v>#DIV/0!</v>
      </c>
      <c r="H60" s="343" t="e">
        <f t="shared" si="2"/>
        <v>#DIV/0!</v>
      </c>
      <c r="I60" s="343" t="e">
        <f t="shared" si="2"/>
        <v>#DIV/0!</v>
      </c>
    </row>
    <row r="61" spans="2:9" ht="30" x14ac:dyDescent="0.2">
      <c r="B61" s="577" t="s">
        <v>469</v>
      </c>
      <c r="C61" s="577" t="s">
        <v>249</v>
      </c>
      <c r="D61" s="343" t="e">
        <f>'2.b THG-Emissionen manuell'!E21</f>
        <v>#DIV/0!</v>
      </c>
      <c r="E61" s="343" t="e">
        <f>'2.b THG-Emissionen manuell'!F21</f>
        <v>#DIV/0!</v>
      </c>
      <c r="F61" s="343" t="e">
        <f>'2.b THG-Emissionen manuell'!G21</f>
        <v>#DIV/0!</v>
      </c>
      <c r="G61" s="343" t="e">
        <f>'2.b THG-Emissionen manuell'!H21</f>
        <v>#DIV/0!</v>
      </c>
      <c r="H61" s="343" t="e">
        <f>'2.b THG-Emissionen manuell'!I21</f>
        <v>#DIV/0!</v>
      </c>
      <c r="I61" s="343" t="e">
        <f>'2.b THG-Emissionen manuell'!J21</f>
        <v>#DIV/0!</v>
      </c>
    </row>
    <row r="62" spans="2:9" ht="18.600000000000001" customHeight="1" x14ac:dyDescent="0.2">
      <c r="B62" s="850" t="s">
        <v>455</v>
      </c>
      <c r="C62" s="851"/>
      <c r="D62" s="851"/>
      <c r="E62" s="851"/>
      <c r="F62" s="851"/>
      <c r="G62" s="851"/>
      <c r="H62" s="851"/>
      <c r="I62" s="852"/>
    </row>
    <row r="63" spans="2:9" ht="34.5" customHeight="1" x14ac:dyDescent="0.2">
      <c r="B63" s="591" t="str">
        <f>IF(OR(B48="",B48="eigene Bezugsgröße eintragen"),"Gesamtenergieverbrauch / Eintrag in Zelle B48 möglich","Gesamtenergieverbrauch / "&amp;$B$48)</f>
        <v>Gesamtenergieverbrauch / Eintrag in Zelle B48 möglich</v>
      </c>
      <c r="C63" s="896" t="str">
        <f>"[kWh/"&amp;C48&amp;"]"</f>
        <v>[kWh/Einheit eintragen]</v>
      </c>
      <c r="D63" s="343" t="e">
        <f t="shared" ref="D63:I63" si="3">D10/D48</f>
        <v>#VALUE!</v>
      </c>
      <c r="E63" s="343" t="e">
        <f t="shared" si="3"/>
        <v>#VALUE!</v>
      </c>
      <c r="F63" s="343" t="e">
        <f t="shared" si="3"/>
        <v>#VALUE!</v>
      </c>
      <c r="G63" s="343" t="e">
        <f t="shared" si="3"/>
        <v>#VALUE!</v>
      </c>
      <c r="H63" s="343" t="e">
        <f t="shared" si="3"/>
        <v>#VALUE!</v>
      </c>
      <c r="I63" s="343" t="e">
        <f t="shared" si="3"/>
        <v>#VALUE!</v>
      </c>
    </row>
    <row r="64" spans="2:9" ht="33.75" customHeight="1" x14ac:dyDescent="0.2">
      <c r="B64" s="591" t="str">
        <f>IF(OR(B49="",B49="eigene Bezugsgröße eintragen"),"Gesamtenergieverbrauch / Eintrag in Zelle B49 möglich","Gesamtenergieverbrauch / "&amp;$B$49)</f>
        <v>Gesamtenergieverbrauch / Eintrag in Zelle B49 möglich</v>
      </c>
      <c r="C64" s="896" t="str">
        <f>"[kWh/"&amp;C49&amp;"]"</f>
        <v>[kWh/Einheit eintragen]</v>
      </c>
      <c r="D64" s="343" t="e">
        <f t="shared" ref="D64:I64" si="4">D10/D49</f>
        <v>#VALUE!</v>
      </c>
      <c r="E64" s="343" t="e">
        <f t="shared" si="4"/>
        <v>#VALUE!</v>
      </c>
      <c r="F64" s="343" t="e">
        <f t="shared" si="4"/>
        <v>#VALUE!</v>
      </c>
      <c r="G64" s="343" t="e">
        <f t="shared" si="4"/>
        <v>#VALUE!</v>
      </c>
      <c r="H64" s="343" t="e">
        <f t="shared" si="4"/>
        <v>#VALUE!</v>
      </c>
      <c r="I64" s="343" t="e">
        <f t="shared" si="4"/>
        <v>#VALUE!</v>
      </c>
    </row>
    <row r="65" spans="2:9" ht="45" x14ac:dyDescent="0.2">
      <c r="B65" s="590" t="s">
        <v>465</v>
      </c>
      <c r="C65" s="896" t="str">
        <f>"["&amp;C22&amp;"/"&amp;C50&amp;"]"</f>
        <v>[Einheit eintragen/Einheit eintragen]</v>
      </c>
      <c r="D65" s="347" t="e">
        <f t="shared" ref="D65:I65" si="5">D22/D50</f>
        <v>#VALUE!</v>
      </c>
      <c r="E65" s="347" t="e">
        <f t="shared" si="5"/>
        <v>#VALUE!</v>
      </c>
      <c r="F65" s="347" t="e">
        <f t="shared" si="5"/>
        <v>#VALUE!</v>
      </c>
      <c r="G65" s="347" t="e">
        <f t="shared" si="5"/>
        <v>#VALUE!</v>
      </c>
      <c r="H65" s="347" t="e">
        <f t="shared" si="5"/>
        <v>#VALUE!</v>
      </c>
      <c r="I65" s="347" t="e">
        <f t="shared" si="5"/>
        <v>#VALUE!</v>
      </c>
    </row>
    <row r="66" spans="2:9" ht="15" x14ac:dyDescent="0.2">
      <c r="B66" s="345"/>
      <c r="C66" s="346"/>
      <c r="D66" s="345"/>
      <c r="E66" s="345"/>
      <c r="F66" s="345"/>
      <c r="G66" s="345"/>
      <c r="H66" s="345"/>
      <c r="I66" s="345"/>
    </row>
    <row r="67" spans="2:9" ht="36" customHeight="1" x14ac:dyDescent="0.2">
      <c r="B67" s="320" t="s">
        <v>470</v>
      </c>
      <c r="C67" s="320" t="s">
        <v>213</v>
      </c>
      <c r="D67" s="347" t="e">
        <f t="shared" ref="D67:I67" si="6">D11/D43</f>
        <v>#DIV/0!</v>
      </c>
      <c r="E67" s="347" t="e">
        <f t="shared" si="6"/>
        <v>#DIV/0!</v>
      </c>
      <c r="F67" s="347" t="e">
        <f t="shared" si="6"/>
        <v>#DIV/0!</v>
      </c>
      <c r="G67" s="347" t="e">
        <f t="shared" si="6"/>
        <v>#DIV/0!</v>
      </c>
      <c r="H67" s="347" t="e">
        <f t="shared" si="6"/>
        <v>#DIV/0!</v>
      </c>
      <c r="I67" s="347" t="e">
        <f t="shared" si="6"/>
        <v>#DIV/0!</v>
      </c>
    </row>
    <row r="68" spans="2:9" ht="35.25" customHeight="1" x14ac:dyDescent="0.2">
      <c r="B68" s="342" t="s">
        <v>471</v>
      </c>
      <c r="C68" s="320" t="s">
        <v>212</v>
      </c>
      <c r="D68" s="347" t="e">
        <f t="shared" ref="D68:I68" si="7">D11/D46</f>
        <v>#DIV/0!</v>
      </c>
      <c r="E68" s="347" t="e">
        <f t="shared" si="7"/>
        <v>#DIV/0!</v>
      </c>
      <c r="F68" s="347" t="e">
        <f t="shared" si="7"/>
        <v>#DIV/0!</v>
      </c>
      <c r="G68" s="347" t="e">
        <f t="shared" si="7"/>
        <v>#DIV/0!</v>
      </c>
      <c r="H68" s="347" t="e">
        <f t="shared" si="7"/>
        <v>#DIV/0!</v>
      </c>
      <c r="I68" s="347" t="e">
        <f t="shared" si="7"/>
        <v>#DIV/0!</v>
      </c>
    </row>
    <row r="69" spans="2:9" ht="40.5" customHeight="1" x14ac:dyDescent="0.2">
      <c r="B69" s="342" t="s">
        <v>472</v>
      </c>
      <c r="C69" s="320" t="s">
        <v>215</v>
      </c>
      <c r="D69" s="347" t="e">
        <f t="shared" ref="D69:I69" si="8">D11/D47</f>
        <v>#DIV/0!</v>
      </c>
      <c r="E69" s="347" t="e">
        <f t="shared" si="8"/>
        <v>#DIV/0!</v>
      </c>
      <c r="F69" s="347" t="e">
        <f t="shared" si="8"/>
        <v>#DIV/0!</v>
      </c>
      <c r="G69" s="347" t="e">
        <f t="shared" si="8"/>
        <v>#DIV/0!</v>
      </c>
      <c r="H69" s="347" t="e">
        <f t="shared" si="8"/>
        <v>#DIV/0!</v>
      </c>
      <c r="I69" s="347" t="e">
        <f t="shared" si="8"/>
        <v>#DIV/0!</v>
      </c>
    </row>
    <row r="70" spans="2:9" ht="30" customHeight="1" x14ac:dyDescent="0.2">
      <c r="B70" s="591" t="str">
        <f>IF(OR(B48="",B48="eigene Bezugsgröße eintragen"),"Stromverbrauch / Eintrag in Zelle B48 möglich"," Stromverbrauch / "&amp;$B$48)</f>
        <v>Stromverbrauch / Eintrag in Zelle B48 möglich</v>
      </c>
      <c r="C70" s="897" t="str">
        <f>"[kWh/"&amp;C48&amp;"]"</f>
        <v>[kWh/Einheit eintragen]</v>
      </c>
      <c r="D70" s="343" t="e">
        <f t="shared" ref="D70:I70" si="9">D11/D48</f>
        <v>#VALUE!</v>
      </c>
      <c r="E70" s="343" t="e">
        <f t="shared" si="9"/>
        <v>#VALUE!</v>
      </c>
      <c r="F70" s="343" t="e">
        <f t="shared" si="9"/>
        <v>#VALUE!</v>
      </c>
      <c r="G70" s="343" t="e">
        <f t="shared" si="9"/>
        <v>#VALUE!</v>
      </c>
      <c r="H70" s="343" t="e">
        <f t="shared" si="9"/>
        <v>#VALUE!</v>
      </c>
      <c r="I70" s="343" t="e">
        <f t="shared" si="9"/>
        <v>#VALUE!</v>
      </c>
    </row>
    <row r="71" spans="2:9" ht="46.5" customHeight="1" x14ac:dyDescent="0.2">
      <c r="B71" s="591" t="str">
        <f>IF(OR(B49="",B49="eigene Bezugsgröße eintragen"),"Stromverbrauch / Eintrag in Zelle B49 möglich"," Stromverbrauch / "&amp;$B$49)</f>
        <v>Stromverbrauch / Eintrag in Zelle B49 möglich</v>
      </c>
      <c r="C71" s="897" t="str">
        <f>"[kWh/"&amp;C49&amp;"]"</f>
        <v>[kWh/Einheit eintragen]</v>
      </c>
      <c r="D71" s="343" t="e">
        <f t="shared" ref="D71:I71" si="10">D11/D49</f>
        <v>#VALUE!</v>
      </c>
      <c r="E71" s="343" t="e">
        <f t="shared" si="10"/>
        <v>#VALUE!</v>
      </c>
      <c r="F71" s="343" t="e">
        <f t="shared" si="10"/>
        <v>#VALUE!</v>
      </c>
      <c r="G71" s="343" t="e">
        <f t="shared" si="10"/>
        <v>#VALUE!</v>
      </c>
      <c r="H71" s="343" t="e">
        <f t="shared" si="10"/>
        <v>#VALUE!</v>
      </c>
      <c r="I71" s="343" t="e">
        <f t="shared" si="10"/>
        <v>#VALUE!</v>
      </c>
    </row>
    <row r="72" spans="2:9" ht="17.45" customHeight="1" x14ac:dyDescent="0.2">
      <c r="B72" s="334"/>
      <c r="C72" s="334"/>
      <c r="D72" s="334"/>
      <c r="E72" s="334"/>
      <c r="F72" s="334"/>
      <c r="G72" s="334"/>
      <c r="H72" s="334"/>
      <c r="I72" s="334"/>
    </row>
    <row r="73" spans="2:9" ht="33" customHeight="1" x14ac:dyDescent="0.2">
      <c r="B73" s="320" t="s">
        <v>347</v>
      </c>
      <c r="C73" s="320" t="s">
        <v>213</v>
      </c>
      <c r="D73" s="347" t="e">
        <f t="shared" ref="D73:I73" si="11">D12/D43</f>
        <v>#DIV/0!</v>
      </c>
      <c r="E73" s="347" t="e">
        <f t="shared" si="11"/>
        <v>#DIV/0!</v>
      </c>
      <c r="F73" s="347" t="e">
        <f t="shared" si="11"/>
        <v>#DIV/0!</v>
      </c>
      <c r="G73" s="347" t="e">
        <f t="shared" si="11"/>
        <v>#DIV/0!</v>
      </c>
      <c r="H73" s="347" t="e">
        <f t="shared" si="11"/>
        <v>#DIV/0!</v>
      </c>
      <c r="I73" s="347" t="e">
        <f t="shared" si="11"/>
        <v>#DIV/0!</v>
      </c>
    </row>
    <row r="74" spans="2:9" ht="33" customHeight="1" x14ac:dyDescent="0.2">
      <c r="B74" s="342" t="s">
        <v>473</v>
      </c>
      <c r="C74" s="320" t="s">
        <v>212</v>
      </c>
      <c r="D74" s="347" t="e">
        <f t="shared" ref="D74:I74" si="12">D12/D46</f>
        <v>#DIV/0!</v>
      </c>
      <c r="E74" s="347" t="e">
        <f t="shared" si="12"/>
        <v>#DIV/0!</v>
      </c>
      <c r="F74" s="347" t="e">
        <f t="shared" si="12"/>
        <v>#DIV/0!</v>
      </c>
      <c r="G74" s="347" t="e">
        <f t="shared" si="12"/>
        <v>#DIV/0!</v>
      </c>
      <c r="H74" s="347" t="e">
        <f t="shared" si="12"/>
        <v>#DIV/0!</v>
      </c>
      <c r="I74" s="347" t="e">
        <f t="shared" si="12"/>
        <v>#DIV/0!</v>
      </c>
    </row>
    <row r="75" spans="2:9" ht="33" customHeight="1" x14ac:dyDescent="0.2">
      <c r="B75" s="342" t="s">
        <v>474</v>
      </c>
      <c r="C75" s="320" t="s">
        <v>215</v>
      </c>
      <c r="D75" s="347" t="e">
        <f t="shared" ref="D75:I75" si="13">D12/D47</f>
        <v>#DIV/0!</v>
      </c>
      <c r="E75" s="347" t="e">
        <f t="shared" si="13"/>
        <v>#DIV/0!</v>
      </c>
      <c r="F75" s="347" t="e">
        <f t="shared" si="13"/>
        <v>#DIV/0!</v>
      </c>
      <c r="G75" s="347" t="e">
        <f t="shared" si="13"/>
        <v>#DIV/0!</v>
      </c>
      <c r="H75" s="347" t="e">
        <f t="shared" si="13"/>
        <v>#DIV/0!</v>
      </c>
      <c r="I75" s="347" t="e">
        <f t="shared" si="13"/>
        <v>#DIV/0!</v>
      </c>
    </row>
    <row r="76" spans="2:9" ht="33" customHeight="1" x14ac:dyDescent="0.2">
      <c r="B76" s="591" t="str">
        <f>IF(OR(B48="",B48="eigene Bezugsgröße eintragen"),"Erdgasverbrauch / Eintrag in Zelle B48 möglich","Erdgasverbrauch / "&amp;$B$48)</f>
        <v>Erdgasverbrauch / Eintrag in Zelle B48 möglich</v>
      </c>
      <c r="C76" s="896" t="str">
        <f>"[kWh/"&amp;C48&amp;"]"</f>
        <v>[kWh/Einheit eintragen]</v>
      </c>
      <c r="D76" s="347" t="e">
        <f t="shared" ref="D76:I76" si="14">D12/D48</f>
        <v>#VALUE!</v>
      </c>
      <c r="E76" s="347" t="e">
        <f t="shared" si="14"/>
        <v>#VALUE!</v>
      </c>
      <c r="F76" s="347" t="e">
        <f t="shared" si="14"/>
        <v>#VALUE!</v>
      </c>
      <c r="G76" s="347" t="e">
        <f t="shared" si="14"/>
        <v>#VALUE!</v>
      </c>
      <c r="H76" s="347" t="e">
        <f t="shared" si="14"/>
        <v>#VALUE!</v>
      </c>
      <c r="I76" s="347" t="e">
        <f t="shared" si="14"/>
        <v>#VALUE!</v>
      </c>
    </row>
    <row r="77" spans="2:9" ht="40.5" customHeight="1" x14ac:dyDescent="0.2">
      <c r="B77" s="591" t="str">
        <f>IF(OR(B49="",B49="eigene Bezugsgröße eintragen"),"Erdgasverbrauch / Eintrag in Zelle B49 möglich","Erdgasverbrauch / "&amp;$B$49)</f>
        <v>Erdgasverbrauch / Eintrag in Zelle B49 möglich</v>
      </c>
      <c r="C77" s="896" t="str">
        <f>"[kWh/"&amp;C49&amp;"]"</f>
        <v>[kWh/Einheit eintragen]</v>
      </c>
      <c r="D77" s="347" t="e">
        <f t="shared" ref="D77:I77" si="15">D12/D49</f>
        <v>#VALUE!</v>
      </c>
      <c r="E77" s="347" t="e">
        <f t="shared" si="15"/>
        <v>#VALUE!</v>
      </c>
      <c r="F77" s="347" t="e">
        <f t="shared" si="15"/>
        <v>#VALUE!</v>
      </c>
      <c r="G77" s="347" t="e">
        <f t="shared" si="15"/>
        <v>#VALUE!</v>
      </c>
      <c r="H77" s="347" t="e">
        <f t="shared" si="15"/>
        <v>#VALUE!</v>
      </c>
      <c r="I77" s="347" t="e">
        <f t="shared" si="15"/>
        <v>#VALUE!</v>
      </c>
    </row>
    <row r="78" spans="2:9" ht="20.45" customHeight="1" x14ac:dyDescent="0.2">
      <c r="B78" s="363"/>
      <c r="C78" s="334"/>
      <c r="D78" s="334"/>
      <c r="E78" s="334"/>
      <c r="F78" s="334"/>
      <c r="G78" s="334"/>
      <c r="H78" s="334"/>
      <c r="I78" s="334"/>
    </row>
    <row r="79" spans="2:9" ht="33" customHeight="1" x14ac:dyDescent="0.2">
      <c r="B79" s="320" t="s">
        <v>350</v>
      </c>
      <c r="C79" s="320" t="s">
        <v>213</v>
      </c>
      <c r="D79" s="347" t="e">
        <f t="shared" ref="D79:I79" si="16">D13/D43</f>
        <v>#DIV/0!</v>
      </c>
      <c r="E79" s="347" t="e">
        <f t="shared" si="16"/>
        <v>#DIV/0!</v>
      </c>
      <c r="F79" s="347" t="e">
        <f t="shared" si="16"/>
        <v>#DIV/0!</v>
      </c>
      <c r="G79" s="347" t="e">
        <f t="shared" si="16"/>
        <v>#DIV/0!</v>
      </c>
      <c r="H79" s="347" t="e">
        <f t="shared" si="16"/>
        <v>#DIV/0!</v>
      </c>
      <c r="I79" s="347" t="e">
        <f t="shared" si="16"/>
        <v>#DIV/0!</v>
      </c>
    </row>
    <row r="80" spans="2:9" ht="33" customHeight="1" x14ac:dyDescent="0.2">
      <c r="B80" s="342" t="s">
        <v>475</v>
      </c>
      <c r="C80" s="320" t="s">
        <v>212</v>
      </c>
      <c r="D80" s="347" t="e">
        <f t="shared" ref="D80:I80" si="17">D13/D46</f>
        <v>#DIV/0!</v>
      </c>
      <c r="E80" s="347" t="e">
        <f t="shared" si="17"/>
        <v>#DIV/0!</v>
      </c>
      <c r="F80" s="347" t="e">
        <f t="shared" si="17"/>
        <v>#DIV/0!</v>
      </c>
      <c r="G80" s="347" t="e">
        <f t="shared" si="17"/>
        <v>#DIV/0!</v>
      </c>
      <c r="H80" s="347" t="e">
        <f t="shared" si="17"/>
        <v>#DIV/0!</v>
      </c>
      <c r="I80" s="347" t="e">
        <f t="shared" si="17"/>
        <v>#DIV/0!</v>
      </c>
    </row>
    <row r="81" spans="2:9" ht="33" customHeight="1" x14ac:dyDescent="0.2">
      <c r="B81" s="342" t="s">
        <v>476</v>
      </c>
      <c r="C81" s="320" t="s">
        <v>215</v>
      </c>
      <c r="D81" s="347" t="e">
        <f t="shared" ref="D81:I81" si="18">D13/D47</f>
        <v>#DIV/0!</v>
      </c>
      <c r="E81" s="347" t="e">
        <f t="shared" si="18"/>
        <v>#DIV/0!</v>
      </c>
      <c r="F81" s="347" t="e">
        <f t="shared" si="18"/>
        <v>#DIV/0!</v>
      </c>
      <c r="G81" s="347" t="e">
        <f t="shared" si="18"/>
        <v>#DIV/0!</v>
      </c>
      <c r="H81" s="347" t="e">
        <f t="shared" si="18"/>
        <v>#DIV/0!</v>
      </c>
      <c r="I81" s="347" t="e">
        <f t="shared" si="18"/>
        <v>#DIV/0!</v>
      </c>
    </row>
    <row r="82" spans="2:9" ht="33" customHeight="1" x14ac:dyDescent="0.2">
      <c r="B82" s="591" t="str">
        <f>IF(OR(B48="",B48="eigene Bezugsgröße eintragen"),"Heizölverbrauch / Eintrag in Zelle B48 möglich","Heizölverbrauch / "&amp;$B$48)</f>
        <v>Heizölverbrauch / Eintrag in Zelle B48 möglich</v>
      </c>
      <c r="C82" s="588" t="str">
        <f>"[kWh/"&amp;C48&amp;"]"</f>
        <v>[kWh/Einheit eintragen]</v>
      </c>
      <c r="D82" s="343" t="e">
        <f t="shared" ref="D82:I82" si="19">D13/D48</f>
        <v>#VALUE!</v>
      </c>
      <c r="E82" s="343" t="e">
        <f t="shared" si="19"/>
        <v>#VALUE!</v>
      </c>
      <c r="F82" s="343" t="e">
        <f t="shared" si="19"/>
        <v>#VALUE!</v>
      </c>
      <c r="G82" s="343" t="e">
        <f t="shared" si="19"/>
        <v>#VALUE!</v>
      </c>
      <c r="H82" s="343" t="e">
        <f t="shared" si="19"/>
        <v>#VALUE!</v>
      </c>
      <c r="I82" s="343" t="e">
        <f t="shared" si="19"/>
        <v>#VALUE!</v>
      </c>
    </row>
    <row r="83" spans="2:9" ht="33" customHeight="1" x14ac:dyDescent="0.2">
      <c r="B83" s="591" t="str">
        <f>IF(OR(B49="",B49="eigene Bezugsgröße eintragen"),"Heizölverbrauch / Eintrag in Zelle B49 möglich","Heizölverbrauch / "&amp;$B$49)</f>
        <v>Heizölverbrauch / Eintrag in Zelle B49 möglich</v>
      </c>
      <c r="C83" s="588" t="str">
        <f>"[kWh/"&amp;C49&amp;"]"</f>
        <v>[kWh/Einheit eintragen]</v>
      </c>
      <c r="D83" s="343" t="e">
        <f t="shared" ref="D83:I83" si="20">D13/D49</f>
        <v>#VALUE!</v>
      </c>
      <c r="E83" s="343" t="e">
        <f t="shared" si="20"/>
        <v>#VALUE!</v>
      </c>
      <c r="F83" s="343" t="e">
        <f t="shared" si="20"/>
        <v>#VALUE!</v>
      </c>
      <c r="G83" s="343" t="e">
        <f t="shared" si="20"/>
        <v>#VALUE!</v>
      </c>
      <c r="H83" s="343" t="e">
        <f t="shared" si="20"/>
        <v>#VALUE!</v>
      </c>
      <c r="I83" s="343" t="e">
        <f t="shared" si="20"/>
        <v>#VALUE!</v>
      </c>
    </row>
    <row r="84" spans="2:9" x14ac:dyDescent="0.2">
      <c r="B84" s="334"/>
      <c r="C84" s="334"/>
      <c r="D84" s="334"/>
      <c r="E84" s="334"/>
      <c r="F84" s="334"/>
      <c r="G84" s="334"/>
      <c r="H84" s="334"/>
      <c r="I84" s="334"/>
    </row>
    <row r="85" spans="2:9" ht="15" x14ac:dyDescent="0.2">
      <c r="B85" s="342" t="s">
        <v>208</v>
      </c>
      <c r="C85" s="320" t="s">
        <v>213</v>
      </c>
      <c r="D85" s="349" t="e">
        <f t="shared" ref="D85:I85" si="21">D19/D43</f>
        <v>#DIV/0!</v>
      </c>
      <c r="E85" s="349" t="e">
        <f t="shared" si="21"/>
        <v>#DIV/0!</v>
      </c>
      <c r="F85" s="349" t="e">
        <f t="shared" si="21"/>
        <v>#DIV/0!</v>
      </c>
      <c r="G85" s="349" t="e">
        <f t="shared" si="21"/>
        <v>#DIV/0!</v>
      </c>
      <c r="H85" s="349" t="e">
        <f t="shared" si="21"/>
        <v>#DIV/0!</v>
      </c>
      <c r="I85" s="349" t="e">
        <f t="shared" si="21"/>
        <v>#DIV/0!</v>
      </c>
    </row>
    <row r="86" spans="2:9" ht="30" x14ac:dyDescent="0.2">
      <c r="B86" s="350" t="s">
        <v>477</v>
      </c>
      <c r="C86" s="320" t="s">
        <v>212</v>
      </c>
      <c r="D86" s="351" t="e">
        <f t="shared" ref="D86:I86" si="22">D19/D46</f>
        <v>#DIV/0!</v>
      </c>
      <c r="E86" s="351" t="e">
        <f t="shared" si="22"/>
        <v>#DIV/0!</v>
      </c>
      <c r="F86" s="351" t="e">
        <f t="shared" si="22"/>
        <v>#DIV/0!</v>
      </c>
      <c r="G86" s="351" t="e">
        <f t="shared" si="22"/>
        <v>#DIV/0!</v>
      </c>
      <c r="H86" s="351" t="e">
        <f t="shared" si="22"/>
        <v>#DIV/0!</v>
      </c>
      <c r="I86" s="351" t="e">
        <f t="shared" si="22"/>
        <v>#DIV/0!</v>
      </c>
    </row>
    <row r="87" spans="2:9" ht="36" customHeight="1" x14ac:dyDescent="0.2">
      <c r="B87" s="342" t="s">
        <v>210</v>
      </c>
      <c r="C87" s="320" t="s">
        <v>215</v>
      </c>
      <c r="D87" s="347" t="e">
        <f t="shared" ref="D87:I87" si="23">D19/D47</f>
        <v>#DIV/0!</v>
      </c>
      <c r="E87" s="347" t="e">
        <f t="shared" si="23"/>
        <v>#DIV/0!</v>
      </c>
      <c r="F87" s="347" t="e">
        <f t="shared" si="23"/>
        <v>#DIV/0!</v>
      </c>
      <c r="G87" s="347" t="e">
        <f t="shared" si="23"/>
        <v>#DIV/0!</v>
      </c>
      <c r="H87" s="347" t="e">
        <f t="shared" si="23"/>
        <v>#DIV/0!</v>
      </c>
      <c r="I87" s="347" t="e">
        <f t="shared" si="23"/>
        <v>#DIV/0!</v>
      </c>
    </row>
    <row r="88" spans="2:9" ht="30" x14ac:dyDescent="0.2">
      <c r="B88" s="352" t="s">
        <v>478</v>
      </c>
      <c r="C88" s="320" t="s">
        <v>216</v>
      </c>
      <c r="D88" s="353" t="e">
        <f t="shared" ref="D88:I88" si="24">D19/D44</f>
        <v>#DIV/0!</v>
      </c>
      <c r="E88" s="353" t="e">
        <f t="shared" si="24"/>
        <v>#DIV/0!</v>
      </c>
      <c r="F88" s="353" t="e">
        <f t="shared" si="24"/>
        <v>#DIV/0!</v>
      </c>
      <c r="G88" s="353" t="e">
        <f t="shared" si="24"/>
        <v>#DIV/0!</v>
      </c>
      <c r="H88" s="353" t="e">
        <f t="shared" si="24"/>
        <v>#DIV/0!</v>
      </c>
      <c r="I88" s="353" t="e">
        <f t="shared" si="24"/>
        <v>#DIV/0!</v>
      </c>
    </row>
    <row r="89" spans="2:9" ht="34.5" customHeight="1" x14ac:dyDescent="0.2">
      <c r="B89" s="591" t="str">
        <f>IF(OR(B48="",B48="eigene Bezugsgröße eintragen"),"Wärmeenergieträger / Eintrag in Zelle B48 möglich","Wärmeenergieträger / "&amp;$B$48)</f>
        <v>Wärmeenergieträger / Eintrag in Zelle B48 möglich</v>
      </c>
      <c r="C89" s="344" t="str">
        <f>"[kWh/"&amp;C48&amp;"]"</f>
        <v>[kWh/Einheit eintragen]</v>
      </c>
      <c r="D89" s="343" t="e">
        <f t="shared" ref="D89:I89" si="25">D19/D48</f>
        <v>#VALUE!</v>
      </c>
      <c r="E89" s="343" t="e">
        <f t="shared" si="25"/>
        <v>#VALUE!</v>
      </c>
      <c r="F89" s="343" t="e">
        <f t="shared" si="25"/>
        <v>#VALUE!</v>
      </c>
      <c r="G89" s="343" t="e">
        <f t="shared" si="25"/>
        <v>#VALUE!</v>
      </c>
      <c r="H89" s="343" t="e">
        <f t="shared" si="25"/>
        <v>#VALUE!</v>
      </c>
      <c r="I89" s="343" t="e">
        <f t="shared" si="25"/>
        <v>#VALUE!</v>
      </c>
    </row>
    <row r="90" spans="2:9" ht="32.25" customHeight="1" x14ac:dyDescent="0.2">
      <c r="B90" s="591" t="str">
        <f>IF(OR(B49="",B49="eigene Bezugsgröße eintragen"),"Wärmeenergieträger / Eintrag in Zelle B49 möglich","Wärmeenergieträger / "&amp;$B$49)</f>
        <v>Wärmeenergieträger / Eintrag in Zelle B49 möglich</v>
      </c>
      <c r="C90" s="344" t="str">
        <f>"[kWh/"&amp;C49&amp;"]"</f>
        <v>[kWh/Einheit eintragen]</v>
      </c>
      <c r="D90" s="343" t="e">
        <f t="shared" ref="D90:I90" si="26">D19/D49</f>
        <v>#VALUE!</v>
      </c>
      <c r="E90" s="343" t="e">
        <f t="shared" si="26"/>
        <v>#VALUE!</v>
      </c>
      <c r="F90" s="343" t="e">
        <f t="shared" si="26"/>
        <v>#VALUE!</v>
      </c>
      <c r="G90" s="343" t="e">
        <f t="shared" si="26"/>
        <v>#VALUE!</v>
      </c>
      <c r="H90" s="343" t="e">
        <f t="shared" si="26"/>
        <v>#VALUE!</v>
      </c>
      <c r="I90" s="343" t="e">
        <f t="shared" si="26"/>
        <v>#VALUE!</v>
      </c>
    </row>
    <row r="91" spans="2:9" ht="20.45" customHeight="1" x14ac:dyDescent="0.2">
      <c r="B91" s="334"/>
      <c r="C91" s="334"/>
      <c r="D91" s="334"/>
      <c r="E91" s="334"/>
      <c r="F91" s="334"/>
      <c r="G91" s="334"/>
      <c r="H91" s="334"/>
      <c r="I91" s="334"/>
    </row>
    <row r="92" spans="2:9" ht="46.5" customHeight="1" x14ac:dyDescent="0.2">
      <c r="B92" s="342" t="s">
        <v>479</v>
      </c>
      <c r="C92" s="320" t="s">
        <v>213</v>
      </c>
      <c r="D92" s="347" t="e">
        <f t="shared" ref="D92:I92" si="27">D20/D43</f>
        <v>#DIV/0!</v>
      </c>
      <c r="E92" s="347" t="e">
        <f t="shared" si="27"/>
        <v>#DIV/0!</v>
      </c>
      <c r="F92" s="347" t="e">
        <f t="shared" si="27"/>
        <v>#DIV/0!</v>
      </c>
      <c r="G92" s="347" t="e">
        <f t="shared" si="27"/>
        <v>#DIV/0!</v>
      </c>
      <c r="H92" s="347" t="e">
        <f t="shared" si="27"/>
        <v>#DIV/0!</v>
      </c>
      <c r="I92" s="347" t="e">
        <f t="shared" si="27"/>
        <v>#DIV/0!</v>
      </c>
    </row>
    <row r="93" spans="2:9" ht="54.75" customHeight="1" x14ac:dyDescent="0.2">
      <c r="B93" s="350" t="s">
        <v>481</v>
      </c>
      <c r="C93" s="320" t="s">
        <v>212</v>
      </c>
      <c r="D93" s="347" t="e">
        <f t="shared" ref="D93:I93" si="28">D20/D46</f>
        <v>#DIV/0!</v>
      </c>
      <c r="E93" s="347" t="e">
        <f t="shared" si="28"/>
        <v>#DIV/0!</v>
      </c>
      <c r="F93" s="347" t="e">
        <f t="shared" si="28"/>
        <v>#DIV/0!</v>
      </c>
      <c r="G93" s="347" t="e">
        <f t="shared" si="28"/>
        <v>#DIV/0!</v>
      </c>
      <c r="H93" s="347" t="e">
        <f t="shared" si="28"/>
        <v>#DIV/0!</v>
      </c>
      <c r="I93" s="347" t="e">
        <f t="shared" si="28"/>
        <v>#DIV/0!</v>
      </c>
    </row>
    <row r="94" spans="2:9" ht="46.5" customHeight="1" x14ac:dyDescent="0.2">
      <c r="B94" s="342" t="s">
        <v>480</v>
      </c>
      <c r="C94" s="320" t="s">
        <v>215</v>
      </c>
      <c r="D94" s="347" t="e">
        <f t="shared" ref="D94:I94" si="29">D20/D47</f>
        <v>#DIV/0!</v>
      </c>
      <c r="E94" s="347" t="e">
        <f t="shared" si="29"/>
        <v>#DIV/0!</v>
      </c>
      <c r="F94" s="347" t="e">
        <f t="shared" si="29"/>
        <v>#DIV/0!</v>
      </c>
      <c r="G94" s="347" t="e">
        <f t="shared" si="29"/>
        <v>#DIV/0!</v>
      </c>
      <c r="H94" s="347" t="e">
        <f t="shared" si="29"/>
        <v>#DIV/0!</v>
      </c>
      <c r="I94" s="347" t="e">
        <f t="shared" si="29"/>
        <v>#DIV/0!</v>
      </c>
    </row>
    <row r="95" spans="2:9" ht="52.5" customHeight="1" x14ac:dyDescent="0.2">
      <c r="B95" s="591" t="str">
        <f>IF(OR(B48="",B48="eigene Bezugsgröße eintragen"),"Gesamter Verbrauch erneuerbarer Energien / Eintrag in Zelle B48 möglich","Gesamter Verbrauch erneuerbarer Energien / "&amp;$B$48)</f>
        <v>Gesamter Verbrauch erneuerbarer Energien / Eintrag in Zelle B48 möglich</v>
      </c>
      <c r="C95" s="588" t="str">
        <f>"[kWh/"&amp;C48&amp;"]"</f>
        <v>[kWh/Einheit eintragen]</v>
      </c>
      <c r="D95" s="343" t="e">
        <f t="shared" ref="D95:I95" si="30">D20/D48</f>
        <v>#VALUE!</v>
      </c>
      <c r="E95" s="343" t="e">
        <f t="shared" si="30"/>
        <v>#VALUE!</v>
      </c>
      <c r="F95" s="343" t="e">
        <f t="shared" si="30"/>
        <v>#VALUE!</v>
      </c>
      <c r="G95" s="343" t="e">
        <f t="shared" si="30"/>
        <v>#VALUE!</v>
      </c>
      <c r="H95" s="343" t="e">
        <f t="shared" si="30"/>
        <v>#VALUE!</v>
      </c>
      <c r="I95" s="343" t="e">
        <f t="shared" si="30"/>
        <v>#VALUE!</v>
      </c>
    </row>
    <row r="96" spans="2:9" ht="52.5" customHeight="1" x14ac:dyDescent="0.2">
      <c r="B96" s="591" t="str">
        <f>IF(OR(B49="",B49="eigene Bezugsgröße eintragen"),"Gesamter Verbrauch erneuerbarer Energien / Eintrag in Zelle B49 möglich","Gesamter Verbrauch erneuerbarer Energien / "&amp;$B$49)</f>
        <v>Gesamter Verbrauch erneuerbarer Energien / Eintrag in Zelle B49 möglich</v>
      </c>
      <c r="C96" s="588" t="str">
        <f>"[kWh/"&amp;C49&amp;"]"</f>
        <v>[kWh/Einheit eintragen]</v>
      </c>
      <c r="D96" s="343" t="e">
        <f t="shared" ref="D96:I96" si="31">D20/D49</f>
        <v>#VALUE!</v>
      </c>
      <c r="E96" s="343" t="e">
        <f t="shared" si="31"/>
        <v>#VALUE!</v>
      </c>
      <c r="F96" s="343" t="e">
        <f t="shared" si="31"/>
        <v>#VALUE!</v>
      </c>
      <c r="G96" s="343" t="e">
        <f t="shared" si="31"/>
        <v>#VALUE!</v>
      </c>
      <c r="H96" s="343" t="e">
        <f t="shared" si="31"/>
        <v>#VALUE!</v>
      </c>
      <c r="I96" s="343" t="e">
        <f t="shared" si="31"/>
        <v>#VALUE!</v>
      </c>
    </row>
    <row r="97" spans="2:9" ht="19.5" customHeight="1" x14ac:dyDescent="0.2">
      <c r="B97" s="363"/>
      <c r="C97" s="406"/>
      <c r="D97" s="334"/>
      <c r="E97" s="334"/>
      <c r="F97" s="334"/>
      <c r="G97" s="334"/>
      <c r="H97" s="334"/>
      <c r="I97" s="334"/>
    </row>
    <row r="98" spans="2:9" ht="52.5" customHeight="1" x14ac:dyDescent="0.2">
      <c r="B98" s="342" t="s">
        <v>482</v>
      </c>
      <c r="C98" s="320" t="s">
        <v>213</v>
      </c>
      <c r="D98" s="347" t="e">
        <f t="shared" ref="D98:I98" si="32">D21/D43</f>
        <v>#DIV/0!</v>
      </c>
      <c r="E98" s="347" t="e">
        <f t="shared" si="32"/>
        <v>#DIV/0!</v>
      </c>
      <c r="F98" s="347" t="e">
        <f t="shared" si="32"/>
        <v>#DIV/0!</v>
      </c>
      <c r="G98" s="347" t="e">
        <f t="shared" si="32"/>
        <v>#DIV/0!</v>
      </c>
      <c r="H98" s="347" t="e">
        <f t="shared" si="32"/>
        <v>#DIV/0!</v>
      </c>
      <c r="I98" s="347" t="e">
        <f t="shared" si="32"/>
        <v>#DIV/0!</v>
      </c>
    </row>
    <row r="99" spans="2:9" ht="56.25" customHeight="1" x14ac:dyDescent="0.2">
      <c r="B99" s="350" t="s">
        <v>483</v>
      </c>
      <c r="C99" s="320" t="s">
        <v>212</v>
      </c>
      <c r="D99" s="351" t="e">
        <f t="shared" ref="D99:I99" si="33">D21/D46</f>
        <v>#DIV/0!</v>
      </c>
      <c r="E99" s="351" t="e">
        <f t="shared" si="33"/>
        <v>#DIV/0!</v>
      </c>
      <c r="F99" s="351" t="e">
        <f t="shared" si="33"/>
        <v>#DIV/0!</v>
      </c>
      <c r="G99" s="351" t="e">
        <f t="shared" si="33"/>
        <v>#DIV/0!</v>
      </c>
      <c r="H99" s="351" t="e">
        <f t="shared" si="33"/>
        <v>#DIV/0!</v>
      </c>
      <c r="I99" s="351" t="e">
        <f t="shared" si="33"/>
        <v>#DIV/0!</v>
      </c>
    </row>
    <row r="100" spans="2:9" ht="54" customHeight="1" x14ac:dyDescent="0.2">
      <c r="B100" s="342" t="s">
        <v>484</v>
      </c>
      <c r="C100" s="320" t="s">
        <v>215</v>
      </c>
      <c r="D100" s="347" t="e">
        <f t="shared" ref="D100:I100" si="34">D21/D47</f>
        <v>#DIV/0!</v>
      </c>
      <c r="E100" s="347" t="e">
        <f t="shared" si="34"/>
        <v>#DIV/0!</v>
      </c>
      <c r="F100" s="347" t="e">
        <f t="shared" si="34"/>
        <v>#DIV/0!</v>
      </c>
      <c r="G100" s="347" t="e">
        <f t="shared" si="34"/>
        <v>#DIV/0!</v>
      </c>
      <c r="H100" s="347" t="e">
        <f t="shared" si="34"/>
        <v>#DIV/0!</v>
      </c>
      <c r="I100" s="347" t="e">
        <f t="shared" si="34"/>
        <v>#DIV/0!</v>
      </c>
    </row>
    <row r="101" spans="2:9" ht="53.45" customHeight="1" x14ac:dyDescent="0.2">
      <c r="B101" s="592" t="str">
        <f>IF(OR(B48="",B48="eigene Bezugsgröße eintragen"),"Gesamte Erzeugung erneuerbare Energien / Eintrag in Zelle B48 möglich","Gesamte Erzeugung erneuerbare Energien / "&amp;$B$48)</f>
        <v>Gesamte Erzeugung erneuerbare Energien / Eintrag in Zelle B48 möglich</v>
      </c>
      <c r="C101" s="588" t="str">
        <f>"[kWh/"&amp;C48&amp;"]"</f>
        <v>[kWh/Einheit eintragen]</v>
      </c>
      <c r="D101" s="343" t="e">
        <f t="shared" ref="D101:I101" si="35">D21/D48</f>
        <v>#VALUE!</v>
      </c>
      <c r="E101" s="343" t="e">
        <f t="shared" si="35"/>
        <v>#VALUE!</v>
      </c>
      <c r="F101" s="343" t="e">
        <f t="shared" si="35"/>
        <v>#VALUE!</v>
      </c>
      <c r="G101" s="343" t="e">
        <f t="shared" si="35"/>
        <v>#VALUE!</v>
      </c>
      <c r="H101" s="343" t="e">
        <f t="shared" si="35"/>
        <v>#VALUE!</v>
      </c>
      <c r="I101" s="343" t="e">
        <f t="shared" si="35"/>
        <v>#VALUE!</v>
      </c>
    </row>
    <row r="102" spans="2:9" ht="54" customHeight="1" x14ac:dyDescent="0.2">
      <c r="B102" s="592" t="str">
        <f>IF(OR(B49="",B49="eigene Bezugsgröße eintragen"),"Gesamte Erzeugung erneuerbare Energien / Eintrag in Zelle B49 möglich","Gesamte Erzeugung erneuerbare Energien / "&amp;$B$49)</f>
        <v>Gesamte Erzeugung erneuerbare Energien / Eintrag in Zelle B49 möglich</v>
      </c>
      <c r="C102" s="588" t="str">
        <f>"[kWh/"&amp;C49&amp;"]"</f>
        <v>[kWh/Einheit eintragen]</v>
      </c>
      <c r="D102" s="343" t="e">
        <f t="shared" ref="D102:I102" si="36">D21/D49</f>
        <v>#VALUE!</v>
      </c>
      <c r="E102" s="343" t="e">
        <f t="shared" si="36"/>
        <v>#VALUE!</v>
      </c>
      <c r="F102" s="343" t="e">
        <f t="shared" si="36"/>
        <v>#VALUE!</v>
      </c>
      <c r="G102" s="343" t="e">
        <f t="shared" si="36"/>
        <v>#VALUE!</v>
      </c>
      <c r="H102" s="343" t="e">
        <f t="shared" si="36"/>
        <v>#VALUE!</v>
      </c>
      <c r="I102" s="343" t="e">
        <f t="shared" si="36"/>
        <v>#VALUE!</v>
      </c>
    </row>
    <row r="103" spans="2:9" x14ac:dyDescent="0.2">
      <c r="B103" s="334"/>
      <c r="C103" s="334"/>
      <c r="D103" s="334"/>
      <c r="E103" s="334"/>
      <c r="F103" s="334"/>
      <c r="G103" s="334"/>
      <c r="H103" s="334"/>
      <c r="I103" s="334"/>
    </row>
    <row r="104" spans="2:9" ht="15" x14ac:dyDescent="0.2">
      <c r="B104" s="320" t="s">
        <v>485</v>
      </c>
      <c r="C104" s="320" t="s">
        <v>213</v>
      </c>
      <c r="D104" s="347" t="e">
        <f t="shared" ref="D104:I104" si="37">D14/D43</f>
        <v>#DIV/0!</v>
      </c>
      <c r="E104" s="347" t="e">
        <f t="shared" si="37"/>
        <v>#DIV/0!</v>
      </c>
      <c r="F104" s="347" t="e">
        <f t="shared" si="37"/>
        <v>#DIV/0!</v>
      </c>
      <c r="G104" s="347" t="e">
        <f t="shared" si="37"/>
        <v>#DIV/0!</v>
      </c>
      <c r="H104" s="347" t="e">
        <f t="shared" si="37"/>
        <v>#DIV/0!</v>
      </c>
      <c r="I104" s="347" t="e">
        <f t="shared" si="37"/>
        <v>#DIV/0!</v>
      </c>
    </row>
    <row r="105" spans="2:9" ht="36.75" customHeight="1" x14ac:dyDescent="0.2">
      <c r="B105" s="320" t="s">
        <v>486</v>
      </c>
      <c r="C105" s="320" t="s">
        <v>212</v>
      </c>
      <c r="D105" s="347" t="e">
        <f t="shared" ref="D105:I105" si="38">D14/D46</f>
        <v>#DIV/0!</v>
      </c>
      <c r="E105" s="347" t="e">
        <f t="shared" si="38"/>
        <v>#DIV/0!</v>
      </c>
      <c r="F105" s="347" t="e">
        <f t="shared" si="38"/>
        <v>#DIV/0!</v>
      </c>
      <c r="G105" s="347" t="e">
        <f t="shared" si="38"/>
        <v>#DIV/0!</v>
      </c>
      <c r="H105" s="347" t="e">
        <f t="shared" si="38"/>
        <v>#DIV/0!</v>
      </c>
      <c r="I105" s="347" t="e">
        <f t="shared" si="38"/>
        <v>#DIV/0!</v>
      </c>
    </row>
    <row r="106" spans="2:9" ht="43.5" customHeight="1" x14ac:dyDescent="0.2">
      <c r="B106" s="320" t="s">
        <v>487</v>
      </c>
      <c r="C106" s="320" t="s">
        <v>214</v>
      </c>
      <c r="D106" s="347" t="e">
        <f t="shared" ref="D106:I106" si="39">D14/D47</f>
        <v>#DIV/0!</v>
      </c>
      <c r="E106" s="347" t="e">
        <f t="shared" si="39"/>
        <v>#DIV/0!</v>
      </c>
      <c r="F106" s="347" t="e">
        <f t="shared" si="39"/>
        <v>#DIV/0!</v>
      </c>
      <c r="G106" s="347" t="e">
        <f t="shared" si="39"/>
        <v>#DIV/0!</v>
      </c>
      <c r="H106" s="347" t="e">
        <f t="shared" si="39"/>
        <v>#DIV/0!</v>
      </c>
      <c r="I106" s="347" t="e">
        <f t="shared" si="39"/>
        <v>#DIV/0!</v>
      </c>
    </row>
    <row r="107" spans="2:9" ht="34.5" customHeight="1" x14ac:dyDescent="0.2">
      <c r="B107" s="591" t="str">
        <f>IF(OR(B48="",B48="eigene Bezugsgröße eintragen"),"Kraftstoffverbrauch / Eintrag in Zelle B48 möglich","Kraftstoffverbrauch / "&amp;$B$48)</f>
        <v>Kraftstoffverbrauch / Eintrag in Zelle B48 möglich</v>
      </c>
      <c r="C107" s="344" t="str">
        <f>"[kWh/"&amp;C48&amp;"]"</f>
        <v>[kWh/Einheit eintragen]</v>
      </c>
      <c r="D107" s="343" t="e">
        <f t="shared" ref="D107:I107" si="40">D14/D48</f>
        <v>#VALUE!</v>
      </c>
      <c r="E107" s="343" t="e">
        <f t="shared" si="40"/>
        <v>#VALUE!</v>
      </c>
      <c r="F107" s="343" t="e">
        <f>F14/F48</f>
        <v>#VALUE!</v>
      </c>
      <c r="G107" s="343" t="e">
        <f t="shared" si="40"/>
        <v>#VALUE!</v>
      </c>
      <c r="H107" s="343" t="e">
        <f t="shared" si="40"/>
        <v>#VALUE!</v>
      </c>
      <c r="I107" s="343" t="e">
        <f t="shared" si="40"/>
        <v>#VALUE!</v>
      </c>
    </row>
    <row r="108" spans="2:9" ht="36.75" customHeight="1" x14ac:dyDescent="0.2">
      <c r="B108" s="591" t="str">
        <f>IF(OR(B49="",B49="eigene Bezugsgröße eintragen"),"Kraftstoffverbrauch / Eintrag in Zelle B49 möglich","Kraftstoffverbrauch / "&amp;$B$49)</f>
        <v>Kraftstoffverbrauch / Eintrag in Zelle B49 möglich</v>
      </c>
      <c r="C108" s="344" t="str">
        <f>"[kWh/"&amp;C49&amp;"]"</f>
        <v>[kWh/Einheit eintragen]</v>
      </c>
      <c r="D108" s="343" t="e">
        <f t="shared" ref="D108:I108" si="41">D14/D49</f>
        <v>#VALUE!</v>
      </c>
      <c r="E108" s="343" t="e">
        <f t="shared" si="41"/>
        <v>#VALUE!</v>
      </c>
      <c r="F108" s="343" t="e">
        <f t="shared" si="41"/>
        <v>#VALUE!</v>
      </c>
      <c r="G108" s="343" t="e">
        <f t="shared" si="41"/>
        <v>#VALUE!</v>
      </c>
      <c r="H108" s="343" t="e">
        <f t="shared" si="41"/>
        <v>#VALUE!</v>
      </c>
      <c r="I108" s="343" t="e">
        <f t="shared" si="41"/>
        <v>#VALUE!</v>
      </c>
    </row>
    <row r="109" spans="2:9" ht="15" x14ac:dyDescent="0.2">
      <c r="B109" s="345"/>
      <c r="C109" s="346"/>
      <c r="D109" s="407"/>
      <c r="E109" s="407"/>
      <c r="F109" s="407"/>
      <c r="G109" s="407"/>
      <c r="H109" s="407"/>
      <c r="I109" s="407"/>
    </row>
    <row r="110" spans="2:9" ht="23.25" customHeight="1" x14ac:dyDescent="0.25">
      <c r="B110" s="268" t="s">
        <v>105</v>
      </c>
      <c r="C110" s="268" t="s">
        <v>4</v>
      </c>
      <c r="D110" s="404">
        <f>Inhaltsverzeichnis!D18</f>
        <v>2017</v>
      </c>
      <c r="E110" s="408">
        <f>D110+1</f>
        <v>2018</v>
      </c>
      <c r="F110" s="408">
        <f>E110+1</f>
        <v>2019</v>
      </c>
      <c r="G110" s="408">
        <f>F110+1</f>
        <v>2020</v>
      </c>
      <c r="H110" s="408">
        <f>G110+1</f>
        <v>2021</v>
      </c>
      <c r="I110" s="408">
        <f>H110+1</f>
        <v>2022</v>
      </c>
    </row>
    <row r="111" spans="2:9" ht="45" customHeight="1" x14ac:dyDescent="0.2">
      <c r="B111" s="342" t="str">
        <f>IF('3. Roh-, Hilfs-, Betriebsstoffe'!B9="","Erscheint aus Datenblatt Roh-, Hilfs- und Betriebsstoffe / Produktionsmenge",B31&amp;" / Produktionsmenge")</f>
        <v>z.B. Papier / Produktionsmenge</v>
      </c>
      <c r="C111" s="320" t="str">
        <f>"["&amp;'3. Roh-, Hilfs-, Betriebsstoffe'!$C$9&amp;"/t]"</f>
        <v>[t/t]</v>
      </c>
      <c r="D111" s="347" t="e">
        <f t="shared" ref="D111:I111" si="42">D31/D46</f>
        <v>#DIV/0!</v>
      </c>
      <c r="E111" s="347" t="e">
        <f t="shared" si="42"/>
        <v>#DIV/0!</v>
      </c>
      <c r="F111" s="347" t="e">
        <f t="shared" si="42"/>
        <v>#DIV/0!</v>
      </c>
      <c r="G111" s="347" t="e">
        <f t="shared" si="42"/>
        <v>#DIV/0!</v>
      </c>
      <c r="H111" s="347" t="e">
        <f t="shared" si="42"/>
        <v>#DIV/0!</v>
      </c>
      <c r="I111" s="347" t="e">
        <f t="shared" si="42"/>
        <v>#DIV/0!</v>
      </c>
    </row>
    <row r="112" spans="2:9" ht="39" customHeight="1" x14ac:dyDescent="0.2">
      <c r="B112" s="348" t="str">
        <f>IF('3. Roh-, Hilfs-, Betriebsstoffe'!B9="","Erscheint aus Datenblatt Roh-, Hilfs- und Betriebsstoffe / Mitarbeiter",B31&amp;" / Mitarbeiter")</f>
        <v>z.B. Papier / Mitarbeiter</v>
      </c>
      <c r="C112" s="320" t="str">
        <f>"["&amp;'3. Roh-, Hilfs-, Betriebsstoffe'!$C$9&amp;"/Mitarbeiter]"</f>
        <v>[t/Mitarbeiter]</v>
      </c>
      <c r="D112" s="347" t="e">
        <f t="shared" ref="D112:I112" si="43">D31/D43</f>
        <v>#DIV/0!</v>
      </c>
      <c r="E112" s="347" t="e">
        <f t="shared" si="43"/>
        <v>#DIV/0!</v>
      </c>
      <c r="F112" s="347" t="e">
        <f t="shared" si="43"/>
        <v>#DIV/0!</v>
      </c>
      <c r="G112" s="347" t="e">
        <f t="shared" si="43"/>
        <v>#DIV/0!</v>
      </c>
      <c r="H112" s="347" t="e">
        <f t="shared" si="43"/>
        <v>#DIV/0!</v>
      </c>
      <c r="I112" s="347" t="e">
        <f t="shared" si="43"/>
        <v>#DIV/0!</v>
      </c>
    </row>
    <row r="113" spans="2:9" ht="45" customHeight="1" x14ac:dyDescent="0.2">
      <c r="B113" s="350" t="str">
        <f>IF('3. Roh-, Hilfs-, Betriebsstoffe'!B9="","Erscheint aus Datenblatt Roh-, Hilfs- und Betriebsstoffe / Bruttowertschöpfung",B31&amp;" / Bruttowertschöpfung")</f>
        <v>z.B. Papier / Bruttowertschöpfung</v>
      </c>
      <c r="C113" s="320" t="str">
        <f>"["&amp;'3. Roh-, Hilfs-, Betriebsstoffe'!$C$9&amp;"/Mio. €]"</f>
        <v>[t/Mio. €]</v>
      </c>
      <c r="D113" s="347" t="e">
        <f t="shared" ref="D113:I113" si="44">D31/D47</f>
        <v>#DIV/0!</v>
      </c>
      <c r="E113" s="347" t="e">
        <f t="shared" si="44"/>
        <v>#DIV/0!</v>
      </c>
      <c r="F113" s="347" t="e">
        <f t="shared" si="44"/>
        <v>#DIV/0!</v>
      </c>
      <c r="G113" s="347" t="e">
        <f t="shared" si="44"/>
        <v>#DIV/0!</v>
      </c>
      <c r="H113" s="347" t="e">
        <f t="shared" si="44"/>
        <v>#DIV/0!</v>
      </c>
      <c r="I113" s="347" t="e">
        <f t="shared" si="44"/>
        <v>#DIV/0!</v>
      </c>
    </row>
    <row r="114" spans="2:9" ht="51" customHeight="1" x14ac:dyDescent="0.2">
      <c r="B114" s="590" t="str">
        <f>IF(OR(B48="",B48="eigene Bezugsgröße eintragen"),B31&amp;" / Eintrag in Zelle B48 möglich",B31&amp;" / "&amp;B48)</f>
        <v>z.B. Papier / Eintrag in Zelle B48 möglich</v>
      </c>
      <c r="C114" s="332" t="str">
        <f>"["&amp;'3. Roh-, Hilfs-, Betriebsstoffe'!$C$9&amp;"/"&amp;C48&amp;"]"</f>
        <v>[t/Einheit eintragen]</v>
      </c>
      <c r="D114" s="343" t="e">
        <f t="shared" ref="D114:I114" si="45">D31/D48</f>
        <v>#VALUE!</v>
      </c>
      <c r="E114" s="343" t="e">
        <f t="shared" si="45"/>
        <v>#VALUE!</v>
      </c>
      <c r="F114" s="343" t="e">
        <f t="shared" si="45"/>
        <v>#VALUE!</v>
      </c>
      <c r="G114" s="343" t="e">
        <f t="shared" si="45"/>
        <v>#VALUE!</v>
      </c>
      <c r="H114" s="343" t="e">
        <f t="shared" si="45"/>
        <v>#VALUE!</v>
      </c>
      <c r="I114" s="343" t="e">
        <f t="shared" si="45"/>
        <v>#VALUE!</v>
      </c>
    </row>
    <row r="115" spans="2:9" ht="64.5" customHeight="1" x14ac:dyDescent="0.2">
      <c r="B115" s="590" t="str">
        <f>IF(OR(B49="",B49="eigene Bezugsgröße eintragen"),B31&amp;" / Eintrag in Zelle B49 möglich",B31&amp;" / "&amp;B49)</f>
        <v>z.B. Papier / Eintrag in Zelle B49 möglich</v>
      </c>
      <c r="C115" s="332" t="str">
        <f>"["&amp;'3. Roh-, Hilfs-, Betriebsstoffe'!$C$9&amp;"/"&amp;C49&amp;"]"</f>
        <v>[t/Einheit eintragen]</v>
      </c>
      <c r="D115" s="343" t="e">
        <f t="shared" ref="D115:I115" si="46">D31/D49</f>
        <v>#VALUE!</v>
      </c>
      <c r="E115" s="343" t="e">
        <f t="shared" si="46"/>
        <v>#VALUE!</v>
      </c>
      <c r="F115" s="343" t="e">
        <f t="shared" si="46"/>
        <v>#VALUE!</v>
      </c>
      <c r="G115" s="343" t="e">
        <f t="shared" si="46"/>
        <v>#VALUE!</v>
      </c>
      <c r="H115" s="343" t="e">
        <f t="shared" si="46"/>
        <v>#VALUE!</v>
      </c>
      <c r="I115" s="343" t="e">
        <f t="shared" si="46"/>
        <v>#VALUE!</v>
      </c>
    </row>
    <row r="116" spans="2:9" ht="16.350000000000001" customHeight="1" x14ac:dyDescent="0.2">
      <c r="B116" s="850" t="s">
        <v>452</v>
      </c>
      <c r="C116" s="851"/>
      <c r="D116" s="851"/>
      <c r="E116" s="851"/>
      <c r="F116" s="851"/>
      <c r="G116" s="851"/>
      <c r="H116" s="851"/>
      <c r="I116" s="852"/>
    </row>
    <row r="117" spans="2:9" ht="50.45" customHeight="1" x14ac:dyDescent="0.2">
      <c r="B117" s="590" t="s">
        <v>465</v>
      </c>
      <c r="C117" s="588" t="str">
        <f>"["&amp;C38&amp;"/"&amp;C51&amp;"]"</f>
        <v>[Einheit eintragen/Einheit eintragen]</v>
      </c>
      <c r="D117" s="347" t="e">
        <f t="shared" ref="D117:I117" si="47">D38/D51</f>
        <v>#VALUE!</v>
      </c>
      <c r="E117" s="347" t="e">
        <f t="shared" si="47"/>
        <v>#VALUE!</v>
      </c>
      <c r="F117" s="347" t="e">
        <f t="shared" si="47"/>
        <v>#VALUE!</v>
      </c>
      <c r="G117" s="347" t="e">
        <f t="shared" si="47"/>
        <v>#VALUE!</v>
      </c>
      <c r="H117" s="347" t="e">
        <f t="shared" si="47"/>
        <v>#VALUE!</v>
      </c>
      <c r="I117" s="347" t="e">
        <f t="shared" si="47"/>
        <v>#VALUE!</v>
      </c>
    </row>
    <row r="119" spans="2:9" ht="20.45" customHeight="1" x14ac:dyDescent="0.2">
      <c r="B119" s="578" t="s">
        <v>146</v>
      </c>
      <c r="C119" s="268" t="s">
        <v>4</v>
      </c>
      <c r="D119" s="268">
        <f>Inhaltsverzeichnis!D18</f>
        <v>2017</v>
      </c>
      <c r="E119" s="354">
        <f>D119+1</f>
        <v>2018</v>
      </c>
      <c r="F119" s="354">
        <f>E119+1</f>
        <v>2019</v>
      </c>
      <c r="G119" s="354">
        <f>F119+1</f>
        <v>2020</v>
      </c>
      <c r="H119" s="354">
        <f>G119+1</f>
        <v>2021</v>
      </c>
      <c r="I119" s="354">
        <f>H119+1</f>
        <v>2022</v>
      </c>
    </row>
    <row r="120" spans="2:9" ht="37.5" customHeight="1" x14ac:dyDescent="0.2">
      <c r="B120" s="319" t="s">
        <v>506</v>
      </c>
      <c r="C120" s="319" t="s">
        <v>233</v>
      </c>
      <c r="D120" s="349" t="e">
        <f t="shared" ref="D120:I120" si="48">D34/D46</f>
        <v>#DIV/0!</v>
      </c>
      <c r="E120" s="349" t="e">
        <f t="shared" si="48"/>
        <v>#DIV/0!</v>
      </c>
      <c r="F120" s="349" t="e">
        <f t="shared" si="48"/>
        <v>#DIV/0!</v>
      </c>
      <c r="G120" s="349" t="e">
        <f t="shared" si="48"/>
        <v>#DIV/0!</v>
      </c>
      <c r="H120" s="349" t="e">
        <f t="shared" si="48"/>
        <v>#DIV/0!</v>
      </c>
      <c r="I120" s="349" t="e">
        <f t="shared" si="48"/>
        <v>#DIV/0!</v>
      </c>
    </row>
    <row r="121" spans="2:9" ht="42" customHeight="1" x14ac:dyDescent="0.2">
      <c r="B121" s="319" t="s">
        <v>507</v>
      </c>
      <c r="C121" s="319" t="s">
        <v>234</v>
      </c>
      <c r="D121" s="349" t="e">
        <f t="shared" ref="D121:I121" si="49">D34/D43</f>
        <v>#DIV/0!</v>
      </c>
      <c r="E121" s="349" t="e">
        <f t="shared" si="49"/>
        <v>#DIV/0!</v>
      </c>
      <c r="F121" s="349" t="e">
        <f t="shared" si="49"/>
        <v>#DIV/0!</v>
      </c>
      <c r="G121" s="349" t="e">
        <f t="shared" si="49"/>
        <v>#DIV/0!</v>
      </c>
      <c r="H121" s="349" t="e">
        <f t="shared" si="49"/>
        <v>#DIV/0!</v>
      </c>
      <c r="I121" s="349" t="e">
        <f t="shared" si="49"/>
        <v>#DIV/0!</v>
      </c>
    </row>
    <row r="122" spans="2:9" ht="43.5" customHeight="1" x14ac:dyDescent="0.2">
      <c r="B122" s="358" t="s">
        <v>508</v>
      </c>
      <c r="C122" s="319" t="s">
        <v>235</v>
      </c>
      <c r="D122" s="351" t="e">
        <f t="shared" ref="D122:I122" si="50">D34/D47</f>
        <v>#DIV/0!</v>
      </c>
      <c r="E122" s="351" t="e">
        <f t="shared" si="50"/>
        <v>#DIV/0!</v>
      </c>
      <c r="F122" s="351" t="e">
        <f t="shared" si="50"/>
        <v>#DIV/0!</v>
      </c>
      <c r="G122" s="351" t="e">
        <f t="shared" si="50"/>
        <v>#DIV/0!</v>
      </c>
      <c r="H122" s="351" t="e">
        <f t="shared" si="50"/>
        <v>#DIV/0!</v>
      </c>
      <c r="I122" s="351" t="e">
        <f t="shared" si="50"/>
        <v>#DIV/0!</v>
      </c>
    </row>
    <row r="123" spans="2:9" ht="23.45" customHeight="1" x14ac:dyDescent="0.2">
      <c r="B123" s="850" t="s">
        <v>453</v>
      </c>
      <c r="C123" s="851"/>
      <c r="D123" s="851"/>
      <c r="E123" s="851"/>
      <c r="F123" s="851"/>
      <c r="G123" s="851"/>
      <c r="H123" s="851"/>
      <c r="I123" s="852"/>
    </row>
    <row r="124" spans="2:9" ht="40.5" customHeight="1" x14ac:dyDescent="0.2">
      <c r="B124" s="591" t="str">
        <f>IF(OR(B48="",B48="eigene Bezugsgröße eintragen"),"Abfallaufkommen ges. / Eintrag in Zelle B48 möglich","Abfallaufkommen ges. / "&amp;$B$48)</f>
        <v>Abfallaufkommen ges. / Eintrag in Zelle B48 möglich</v>
      </c>
      <c r="C124" s="590" t="str">
        <f>"[t/"&amp;C48&amp;"]"</f>
        <v>[t/Einheit eintragen]</v>
      </c>
      <c r="D124" s="343" t="e">
        <f t="shared" ref="D124:I124" si="51">D34/D48</f>
        <v>#VALUE!</v>
      </c>
      <c r="E124" s="343" t="e">
        <f t="shared" si="51"/>
        <v>#VALUE!</v>
      </c>
      <c r="F124" s="343" t="e">
        <f t="shared" si="51"/>
        <v>#VALUE!</v>
      </c>
      <c r="G124" s="343" t="e">
        <f t="shared" si="51"/>
        <v>#VALUE!</v>
      </c>
      <c r="H124" s="343" t="e">
        <f t="shared" si="51"/>
        <v>#VALUE!</v>
      </c>
      <c r="I124" s="343" t="e">
        <f t="shared" si="51"/>
        <v>#VALUE!</v>
      </c>
    </row>
    <row r="125" spans="2:9" ht="45" customHeight="1" x14ac:dyDescent="0.2">
      <c r="B125" s="591" t="str">
        <f>IF(OR(B49="",B49="eigene Bezugsgröße eintragen"),"Abfallaufkommen ges. / Eintrag in Zelle B49 möglich","Abfallaufkommen ges. / "&amp;$B$49)</f>
        <v>Abfallaufkommen ges. / Eintrag in Zelle B49 möglich</v>
      </c>
      <c r="C125" s="590" t="str">
        <f>"[t/"&amp;C49&amp;"]"</f>
        <v>[t/Einheit eintragen]</v>
      </c>
      <c r="D125" s="343" t="e">
        <f t="shared" ref="D125:I125" si="52">D34/D49</f>
        <v>#VALUE!</v>
      </c>
      <c r="E125" s="343" t="e">
        <f t="shared" si="52"/>
        <v>#VALUE!</v>
      </c>
      <c r="F125" s="343" t="e">
        <f t="shared" si="52"/>
        <v>#VALUE!</v>
      </c>
      <c r="G125" s="343" t="e">
        <f t="shared" si="52"/>
        <v>#VALUE!</v>
      </c>
      <c r="H125" s="343" t="e">
        <f t="shared" si="52"/>
        <v>#VALUE!</v>
      </c>
      <c r="I125" s="343" t="e">
        <f t="shared" si="52"/>
        <v>#VALUE!</v>
      </c>
    </row>
    <row r="126" spans="2:9" ht="45" customHeight="1" x14ac:dyDescent="0.2">
      <c r="B126" s="590" t="s">
        <v>465</v>
      </c>
      <c r="C126" s="588" t="str">
        <f>"["&amp;C39&amp;"/"&amp;C52&amp;"]"</f>
        <v>[Einheit eintragen/Einheit eintragen]</v>
      </c>
      <c r="D126" s="347" t="e">
        <f t="shared" ref="D126:I126" si="53">D39/D52</f>
        <v>#VALUE!</v>
      </c>
      <c r="E126" s="347" t="e">
        <f t="shared" si="53"/>
        <v>#VALUE!</v>
      </c>
      <c r="F126" s="347" t="e">
        <f t="shared" si="53"/>
        <v>#VALUE!</v>
      </c>
      <c r="G126" s="347" t="e">
        <f t="shared" si="53"/>
        <v>#VALUE!</v>
      </c>
      <c r="H126" s="347" t="e">
        <f t="shared" si="53"/>
        <v>#VALUE!</v>
      </c>
      <c r="I126" s="347" t="e">
        <f t="shared" si="53"/>
        <v>#VALUE!</v>
      </c>
    </row>
    <row r="127" spans="2:9" x14ac:dyDescent="0.2">
      <c r="B127" s="334"/>
      <c r="C127" s="334"/>
      <c r="D127" s="334"/>
      <c r="E127" s="334"/>
      <c r="F127" s="334"/>
      <c r="G127" s="334"/>
      <c r="H127" s="334"/>
      <c r="I127" s="334"/>
    </row>
    <row r="128" spans="2:9" ht="37.5" customHeight="1" x14ac:dyDescent="0.2">
      <c r="B128" s="359" t="s">
        <v>488</v>
      </c>
      <c r="C128" s="320" t="s">
        <v>233</v>
      </c>
      <c r="D128" s="360" t="e">
        <f t="shared" ref="D128:I128" si="54">D35/D46</f>
        <v>#DIV/0!</v>
      </c>
      <c r="E128" s="360" t="e">
        <f t="shared" si="54"/>
        <v>#DIV/0!</v>
      </c>
      <c r="F128" s="360" t="e">
        <f t="shared" si="54"/>
        <v>#DIV/0!</v>
      </c>
      <c r="G128" s="360" t="e">
        <f t="shared" si="54"/>
        <v>#DIV/0!</v>
      </c>
      <c r="H128" s="360" t="e">
        <f t="shared" si="54"/>
        <v>#DIV/0!</v>
      </c>
      <c r="I128" s="360" t="e">
        <f t="shared" si="54"/>
        <v>#DIV/0!</v>
      </c>
    </row>
    <row r="129" spans="2:9" ht="26.25" customHeight="1" x14ac:dyDescent="0.2">
      <c r="B129" s="359" t="s">
        <v>120</v>
      </c>
      <c r="C129" s="319" t="s">
        <v>234</v>
      </c>
      <c r="D129" s="360" t="e">
        <f t="shared" ref="D129:I129" si="55">D35/D43</f>
        <v>#DIV/0!</v>
      </c>
      <c r="E129" s="360" t="e">
        <f t="shared" si="55"/>
        <v>#DIV/0!</v>
      </c>
      <c r="F129" s="360" t="e">
        <f t="shared" si="55"/>
        <v>#DIV/0!</v>
      </c>
      <c r="G129" s="360" t="e">
        <f t="shared" si="55"/>
        <v>#DIV/0!</v>
      </c>
      <c r="H129" s="360" t="e">
        <f t="shared" si="55"/>
        <v>#DIV/0!</v>
      </c>
      <c r="I129" s="360" t="e">
        <f t="shared" si="55"/>
        <v>#DIV/0!</v>
      </c>
    </row>
    <row r="130" spans="2:9" ht="37.5" customHeight="1" x14ac:dyDescent="0.2">
      <c r="B130" s="361" t="s">
        <v>181</v>
      </c>
      <c r="C130" s="319" t="s">
        <v>235</v>
      </c>
      <c r="D130" s="362" t="e">
        <f t="shared" ref="D130:I130" si="56">D35/D47</f>
        <v>#DIV/0!</v>
      </c>
      <c r="E130" s="362" t="e">
        <f t="shared" si="56"/>
        <v>#DIV/0!</v>
      </c>
      <c r="F130" s="362" t="e">
        <f t="shared" si="56"/>
        <v>#DIV/0!</v>
      </c>
      <c r="G130" s="362" t="e">
        <f t="shared" si="56"/>
        <v>#DIV/0!</v>
      </c>
      <c r="H130" s="362" t="e">
        <f t="shared" si="56"/>
        <v>#DIV/0!</v>
      </c>
      <c r="I130" s="362" t="e">
        <f t="shared" si="56"/>
        <v>#DIV/0!</v>
      </c>
    </row>
    <row r="131" spans="2:9" ht="38.25" customHeight="1" x14ac:dyDescent="0.2">
      <c r="B131" s="591" t="str">
        <f>IF(OR(B48="",B48="eigene Bezugsgröße eintragen"),"gefährliche Abfälle / Eintrag in Zelle B48 möglich","gefährliche Abfälle /  "&amp;$B$48)</f>
        <v>gefährliche Abfälle / Eintrag in Zelle B48 möglich</v>
      </c>
      <c r="C131" s="332" t="str">
        <f>"[t/"&amp;C48&amp;"]"</f>
        <v>[t/Einheit eintragen]</v>
      </c>
      <c r="D131" s="343" t="e">
        <f t="shared" ref="D131:I131" si="57">D35/D48</f>
        <v>#VALUE!</v>
      </c>
      <c r="E131" s="343" t="e">
        <f t="shared" si="57"/>
        <v>#VALUE!</v>
      </c>
      <c r="F131" s="343" t="e">
        <f t="shared" si="57"/>
        <v>#VALUE!</v>
      </c>
      <c r="G131" s="343" t="e">
        <f t="shared" si="57"/>
        <v>#VALUE!</v>
      </c>
      <c r="H131" s="343" t="e">
        <f t="shared" si="57"/>
        <v>#VALUE!</v>
      </c>
      <c r="I131" s="343" t="e">
        <f t="shared" si="57"/>
        <v>#VALUE!</v>
      </c>
    </row>
    <row r="132" spans="2:9" ht="44.25" customHeight="1" x14ac:dyDescent="0.2">
      <c r="B132" s="591" t="str">
        <f>IF(OR(B49="",B49="eigene Bezugsgröße eintragen"),"gefährliche Abfälle / Eintrag in Zelle B49 möglich","gefährliche Abfälle /  "&amp;$B$49)</f>
        <v>gefährliche Abfälle / Eintrag in Zelle B49 möglich</v>
      </c>
      <c r="C132" s="332" t="str">
        <f>"[t/"&amp;C49&amp;"]"</f>
        <v>[t/Einheit eintragen]</v>
      </c>
      <c r="D132" s="343" t="e">
        <f t="shared" ref="D132:I132" si="58">D35/D49</f>
        <v>#VALUE!</v>
      </c>
      <c r="E132" s="343" t="e">
        <f t="shared" si="58"/>
        <v>#VALUE!</v>
      </c>
      <c r="F132" s="343" t="e">
        <f t="shared" si="58"/>
        <v>#VALUE!</v>
      </c>
      <c r="G132" s="343" t="e">
        <f t="shared" si="58"/>
        <v>#VALUE!</v>
      </c>
      <c r="H132" s="343" t="e">
        <f t="shared" si="58"/>
        <v>#VALUE!</v>
      </c>
      <c r="I132" s="343" t="e">
        <f t="shared" si="58"/>
        <v>#VALUE!</v>
      </c>
    </row>
    <row r="133" spans="2:9" x14ac:dyDescent="0.2">
      <c r="B133" s="334"/>
      <c r="C133" s="334"/>
      <c r="D133" s="334"/>
      <c r="E133" s="334"/>
      <c r="F133" s="334"/>
      <c r="G133" s="334"/>
      <c r="H133" s="334"/>
      <c r="I133" s="334"/>
    </row>
    <row r="134" spans="2:9" ht="44.25" customHeight="1" x14ac:dyDescent="0.2">
      <c r="B134" s="593" t="s">
        <v>489</v>
      </c>
      <c r="C134" s="320" t="s">
        <v>233</v>
      </c>
      <c r="D134" s="360" t="e">
        <f t="shared" ref="D134:I134" si="59">D36/D46</f>
        <v>#DIV/0!</v>
      </c>
      <c r="E134" s="360" t="e">
        <f t="shared" si="59"/>
        <v>#DIV/0!</v>
      </c>
      <c r="F134" s="360" t="e">
        <f t="shared" si="59"/>
        <v>#DIV/0!</v>
      </c>
      <c r="G134" s="360" t="e">
        <f t="shared" si="59"/>
        <v>#DIV/0!</v>
      </c>
      <c r="H134" s="360" t="e">
        <f t="shared" si="59"/>
        <v>#DIV/0!</v>
      </c>
      <c r="I134" s="360" t="e">
        <f t="shared" si="59"/>
        <v>#DIV/0!</v>
      </c>
    </row>
    <row r="135" spans="2:9" ht="44.25" customHeight="1" x14ac:dyDescent="0.2">
      <c r="B135" s="593" t="s">
        <v>463</v>
      </c>
      <c r="C135" s="319" t="s">
        <v>234</v>
      </c>
      <c r="D135" s="360" t="e">
        <f t="shared" ref="D135:I135" si="60">D36/D43</f>
        <v>#DIV/0!</v>
      </c>
      <c r="E135" s="360" t="e">
        <f t="shared" si="60"/>
        <v>#DIV/0!</v>
      </c>
      <c r="F135" s="360" t="e">
        <f t="shared" si="60"/>
        <v>#DIV/0!</v>
      </c>
      <c r="G135" s="360" t="e">
        <f t="shared" si="60"/>
        <v>#DIV/0!</v>
      </c>
      <c r="H135" s="360" t="e">
        <f t="shared" si="60"/>
        <v>#DIV/0!</v>
      </c>
      <c r="I135" s="360" t="e">
        <f t="shared" si="60"/>
        <v>#DIV/0!</v>
      </c>
    </row>
    <row r="136" spans="2:9" ht="44.25" customHeight="1" x14ac:dyDescent="0.2">
      <c r="B136" s="594" t="s">
        <v>490</v>
      </c>
      <c r="C136" s="319" t="s">
        <v>235</v>
      </c>
      <c r="D136" s="362" t="e">
        <f t="shared" ref="D136:I136" si="61">D36/D47</f>
        <v>#DIV/0!</v>
      </c>
      <c r="E136" s="362" t="e">
        <f t="shared" si="61"/>
        <v>#DIV/0!</v>
      </c>
      <c r="F136" s="362" t="e">
        <f t="shared" si="61"/>
        <v>#DIV/0!</v>
      </c>
      <c r="G136" s="362" t="e">
        <f t="shared" si="61"/>
        <v>#DIV/0!</v>
      </c>
      <c r="H136" s="362" t="e">
        <f t="shared" si="61"/>
        <v>#DIV/0!</v>
      </c>
      <c r="I136" s="362" t="e">
        <f t="shared" si="61"/>
        <v>#DIV/0!</v>
      </c>
    </row>
    <row r="137" spans="2:9" ht="44.25" customHeight="1" x14ac:dyDescent="0.2">
      <c r="B137" s="591" t="str">
        <f>IF(OR(B60="",B60="eigene Bezugsgröße eintragen"),"wesentliche Abfallfraktion z.B. Altglas / Eintrag in Zelle B48 möglich","wesentliche Abfallfraktion z.B. Altglas /  "&amp;$B$48)</f>
        <v>wesentliche Abfallfraktion z.B. Altglas /  eigene Bezugsgröße eintragen</v>
      </c>
      <c r="C137" s="590" t="str">
        <f>"[t/"&amp;C48&amp;"]"</f>
        <v>[t/Einheit eintragen]</v>
      </c>
      <c r="D137" s="343" t="e">
        <f t="shared" ref="D137:I137" si="62">D36/D48</f>
        <v>#VALUE!</v>
      </c>
      <c r="E137" s="343" t="e">
        <f t="shared" si="62"/>
        <v>#VALUE!</v>
      </c>
      <c r="F137" s="343" t="e">
        <f t="shared" si="62"/>
        <v>#VALUE!</v>
      </c>
      <c r="G137" s="343" t="e">
        <f t="shared" si="62"/>
        <v>#VALUE!</v>
      </c>
      <c r="H137" s="343" t="e">
        <f t="shared" si="62"/>
        <v>#VALUE!</v>
      </c>
      <c r="I137" s="343" t="e">
        <f t="shared" si="62"/>
        <v>#VALUE!</v>
      </c>
    </row>
    <row r="138" spans="2:9" ht="44.25" customHeight="1" x14ac:dyDescent="0.2">
      <c r="B138" s="591" t="str">
        <f>IF(OR(B63="",B63="eigene Bezugsgröße eintragen"),"wesentliche Abfallfraktion z.B. Altglas / Eintrag in Zelle B49 möglich","wesentliche Abfallfraktion z.B. Altglas /  "&amp;$B$49)</f>
        <v>wesentliche Abfallfraktion z.B. Altglas /  eigene Bezugsgröße eintragen</v>
      </c>
      <c r="C138" s="590" t="str">
        <f>"[t/"&amp;C49&amp;"]"</f>
        <v>[t/Einheit eintragen]</v>
      </c>
      <c r="D138" s="343" t="e">
        <f t="shared" ref="D138:I138" si="63">D36/D49</f>
        <v>#VALUE!</v>
      </c>
      <c r="E138" s="343" t="e">
        <f t="shared" si="63"/>
        <v>#VALUE!</v>
      </c>
      <c r="F138" s="343" t="e">
        <f t="shared" si="63"/>
        <v>#VALUE!</v>
      </c>
      <c r="G138" s="343" t="e">
        <f t="shared" si="63"/>
        <v>#VALUE!</v>
      </c>
      <c r="H138" s="343" t="e">
        <f t="shared" si="63"/>
        <v>#VALUE!</v>
      </c>
      <c r="I138" s="343" t="e">
        <f t="shared" si="63"/>
        <v>#VALUE!</v>
      </c>
    </row>
    <row r="139" spans="2:9" x14ac:dyDescent="0.2">
      <c r="B139" s="334"/>
      <c r="C139" s="334"/>
      <c r="D139" s="334"/>
      <c r="E139" s="334"/>
      <c r="F139" s="334"/>
      <c r="G139" s="334"/>
      <c r="H139" s="334"/>
      <c r="I139" s="334"/>
    </row>
    <row r="140" spans="2:9" ht="26.25" customHeight="1" x14ac:dyDescent="0.25">
      <c r="B140" s="375" t="s">
        <v>147</v>
      </c>
      <c r="C140" s="268" t="s">
        <v>4</v>
      </c>
      <c r="D140" s="404">
        <f>Inhaltsverzeichnis!D18</f>
        <v>2017</v>
      </c>
      <c r="E140" s="408">
        <f>D140+1</f>
        <v>2018</v>
      </c>
      <c r="F140" s="408">
        <f>E140+1</f>
        <v>2019</v>
      </c>
      <c r="G140" s="408">
        <f>F140+1</f>
        <v>2020</v>
      </c>
      <c r="H140" s="408">
        <f>G140+1</f>
        <v>2021</v>
      </c>
      <c r="I140" s="408">
        <f>H140+1</f>
        <v>2022</v>
      </c>
    </row>
    <row r="141" spans="2:9" ht="36" customHeight="1" x14ac:dyDescent="0.2">
      <c r="B141" s="365" t="s">
        <v>491</v>
      </c>
      <c r="C141" s="366" t="s">
        <v>218</v>
      </c>
      <c r="D141" s="367" t="e">
        <f t="shared" ref="D141:I141" si="64">D37/D46</f>
        <v>#DIV/0!</v>
      </c>
      <c r="E141" s="367" t="e">
        <f t="shared" si="64"/>
        <v>#DIV/0!</v>
      </c>
      <c r="F141" s="367" t="e">
        <f t="shared" si="64"/>
        <v>#DIV/0!</v>
      </c>
      <c r="G141" s="367" t="e">
        <f t="shared" si="64"/>
        <v>#DIV/0!</v>
      </c>
      <c r="H141" s="367" t="e">
        <f t="shared" si="64"/>
        <v>#DIV/0!</v>
      </c>
      <c r="I141" s="367" t="e">
        <f t="shared" si="64"/>
        <v>#DIV/0!</v>
      </c>
    </row>
    <row r="142" spans="2:9" ht="29.25" customHeight="1" x14ac:dyDescent="0.2">
      <c r="B142" s="359" t="s">
        <v>122</v>
      </c>
      <c r="C142" s="366" t="s">
        <v>219</v>
      </c>
      <c r="D142" s="360" t="e">
        <f t="shared" ref="D142:I142" si="65">D37/D43</f>
        <v>#DIV/0!</v>
      </c>
      <c r="E142" s="360" t="e">
        <f t="shared" si="65"/>
        <v>#DIV/0!</v>
      </c>
      <c r="F142" s="360" t="e">
        <f t="shared" si="65"/>
        <v>#DIV/0!</v>
      </c>
      <c r="G142" s="360" t="e">
        <f t="shared" si="65"/>
        <v>#DIV/0!</v>
      </c>
      <c r="H142" s="360" t="e">
        <f t="shared" si="65"/>
        <v>#DIV/0!</v>
      </c>
      <c r="I142" s="360" t="e">
        <f t="shared" si="65"/>
        <v>#DIV/0!</v>
      </c>
    </row>
    <row r="143" spans="2:9" ht="40.5" customHeight="1" x14ac:dyDescent="0.2">
      <c r="B143" s="359" t="s">
        <v>492</v>
      </c>
      <c r="C143" s="366" t="s">
        <v>220</v>
      </c>
      <c r="D143" s="360" t="e">
        <f t="shared" ref="D143:I143" si="66">D37/D47</f>
        <v>#DIV/0!</v>
      </c>
      <c r="E143" s="360" t="e">
        <f t="shared" si="66"/>
        <v>#DIV/0!</v>
      </c>
      <c r="F143" s="360" t="e">
        <f t="shared" si="66"/>
        <v>#DIV/0!</v>
      </c>
      <c r="G143" s="360" t="e">
        <f t="shared" si="66"/>
        <v>#DIV/0!</v>
      </c>
      <c r="H143" s="360" t="e">
        <f t="shared" si="66"/>
        <v>#DIV/0!</v>
      </c>
      <c r="I143" s="360" t="e">
        <f t="shared" si="66"/>
        <v>#DIV/0!</v>
      </c>
    </row>
    <row r="144" spans="2:9" ht="26.45" customHeight="1" x14ac:dyDescent="0.2">
      <c r="B144" s="850" t="s">
        <v>454</v>
      </c>
      <c r="C144" s="851"/>
      <c r="D144" s="851"/>
      <c r="E144" s="851"/>
      <c r="F144" s="851"/>
      <c r="G144" s="851"/>
      <c r="H144" s="851"/>
      <c r="I144" s="852"/>
    </row>
    <row r="145" spans="2:9" ht="36.75" customHeight="1" x14ac:dyDescent="0.2">
      <c r="B145" s="591" t="str">
        <f>IF(OR(B48="",B48="eigene Bezugsgröße eintragen"),"Wasserverbrauch / Eintrag in Zelle B48 möglich","Wasserverbrauch /   "&amp;$B$48)</f>
        <v>Wasserverbrauch / Eintrag in Zelle B48 möglich</v>
      </c>
      <c r="C145" s="590" t="str">
        <f>"[m³/"&amp;C48&amp;"]"</f>
        <v>[m³/Einheit eintragen]</v>
      </c>
      <c r="D145" s="343" t="e">
        <f t="shared" ref="D145:I145" si="67">D37/D48</f>
        <v>#VALUE!</v>
      </c>
      <c r="E145" s="343" t="e">
        <f t="shared" si="67"/>
        <v>#VALUE!</v>
      </c>
      <c r="F145" s="343" t="e">
        <f t="shared" si="67"/>
        <v>#VALUE!</v>
      </c>
      <c r="G145" s="343" t="e">
        <f t="shared" si="67"/>
        <v>#VALUE!</v>
      </c>
      <c r="H145" s="343" t="e">
        <f t="shared" si="67"/>
        <v>#VALUE!</v>
      </c>
      <c r="I145" s="343" t="e">
        <f t="shared" si="67"/>
        <v>#VALUE!</v>
      </c>
    </row>
    <row r="146" spans="2:9" ht="42" customHeight="1" x14ac:dyDescent="0.2">
      <c r="B146" s="591" t="str">
        <f>IF(OR(B49="",B49="eigene Bezugsgröße eintragen"),"Wasserverbrauch / Eintrag in Zelle B49 möglich","Wasserverbrauch /   "&amp;$B$49)</f>
        <v>Wasserverbrauch / Eintrag in Zelle B49 möglich</v>
      </c>
      <c r="C146" s="590" t="str">
        <f>"[m³/"&amp;C49&amp;"]"</f>
        <v>[m³/Einheit eintragen]</v>
      </c>
      <c r="D146" s="343" t="e">
        <f t="shared" ref="D146:I146" si="68">D37/D49</f>
        <v>#VALUE!</v>
      </c>
      <c r="E146" s="343" t="e">
        <f t="shared" si="68"/>
        <v>#VALUE!</v>
      </c>
      <c r="F146" s="343" t="e">
        <f t="shared" si="68"/>
        <v>#VALUE!</v>
      </c>
      <c r="G146" s="343" t="e">
        <f t="shared" si="68"/>
        <v>#VALUE!</v>
      </c>
      <c r="H146" s="343" t="e">
        <f t="shared" si="68"/>
        <v>#VALUE!</v>
      </c>
      <c r="I146" s="343" t="e">
        <f t="shared" si="68"/>
        <v>#VALUE!</v>
      </c>
    </row>
    <row r="147" spans="2:9" ht="42" customHeight="1" x14ac:dyDescent="0.2">
      <c r="B147" s="590" t="s">
        <v>465</v>
      </c>
      <c r="C147" s="588" t="str">
        <f>"["&amp;C40&amp;"/"&amp;C53&amp;"]"</f>
        <v>[Einheit eintragen/Einheit eintragen]</v>
      </c>
      <c r="D147" s="347" t="e">
        <f t="shared" ref="D147:I147" si="69">D40/D53</f>
        <v>#VALUE!</v>
      </c>
      <c r="E147" s="347" t="e">
        <f t="shared" si="69"/>
        <v>#VALUE!</v>
      </c>
      <c r="F147" s="347" t="e">
        <f t="shared" si="69"/>
        <v>#VALUE!</v>
      </c>
      <c r="G147" s="347" t="e">
        <f t="shared" si="69"/>
        <v>#VALUE!</v>
      </c>
      <c r="H147" s="347" t="e">
        <f t="shared" si="69"/>
        <v>#VALUE!</v>
      </c>
      <c r="I147" s="347" t="e">
        <f t="shared" si="69"/>
        <v>#VALUE!</v>
      </c>
    </row>
    <row r="148" spans="2:9" ht="15" x14ac:dyDescent="0.2">
      <c r="B148" s="355"/>
      <c r="C148" s="356"/>
      <c r="D148" s="368"/>
      <c r="E148" s="368"/>
      <c r="F148" s="368"/>
      <c r="G148" s="368"/>
      <c r="H148" s="368"/>
      <c r="I148" s="368"/>
    </row>
    <row r="149" spans="2:9" ht="27" customHeight="1" x14ac:dyDescent="0.25">
      <c r="B149" s="375" t="s">
        <v>167</v>
      </c>
      <c r="C149" s="268" t="s">
        <v>4</v>
      </c>
      <c r="D149" s="404">
        <f>Inhaltsverzeichnis!D18</f>
        <v>2017</v>
      </c>
      <c r="E149" s="408">
        <f>D149+1</f>
        <v>2018</v>
      </c>
      <c r="F149" s="408">
        <f>E149+1</f>
        <v>2019</v>
      </c>
      <c r="G149" s="408">
        <f>F149+1</f>
        <v>2020</v>
      </c>
      <c r="H149" s="408">
        <f>G149+1</f>
        <v>2021</v>
      </c>
      <c r="I149" s="408">
        <f>H149+1</f>
        <v>2022</v>
      </c>
    </row>
    <row r="150" spans="2:9" ht="36.75" customHeight="1" x14ac:dyDescent="0.2">
      <c r="B150" s="359" t="s">
        <v>154</v>
      </c>
      <c r="C150" s="319" t="s">
        <v>250</v>
      </c>
      <c r="D150" s="369" t="e">
        <f t="shared" ref="D150:I150" si="70">D25/D46</f>
        <v>#DIV/0!</v>
      </c>
      <c r="E150" s="369" t="e">
        <f t="shared" si="70"/>
        <v>#DIV/0!</v>
      </c>
      <c r="F150" s="369" t="e">
        <f t="shared" si="70"/>
        <v>#DIV/0!</v>
      </c>
      <c r="G150" s="369" t="e">
        <f t="shared" si="70"/>
        <v>#DIV/0!</v>
      </c>
      <c r="H150" s="369" t="e">
        <f t="shared" si="70"/>
        <v>#DIV/0!</v>
      </c>
      <c r="I150" s="369" t="e">
        <f t="shared" si="70"/>
        <v>#DIV/0!</v>
      </c>
    </row>
    <row r="151" spans="2:9" ht="33" customHeight="1" x14ac:dyDescent="0.2">
      <c r="B151" s="359" t="s">
        <v>153</v>
      </c>
      <c r="C151" s="319" t="s">
        <v>251</v>
      </c>
      <c r="D151" s="369" t="e">
        <f t="shared" ref="D151:I151" si="71">D25/D43</f>
        <v>#DIV/0!</v>
      </c>
      <c r="E151" s="369" t="e">
        <f t="shared" si="71"/>
        <v>#DIV/0!</v>
      </c>
      <c r="F151" s="369" t="e">
        <f t="shared" si="71"/>
        <v>#DIV/0!</v>
      </c>
      <c r="G151" s="369" t="e">
        <f t="shared" si="71"/>
        <v>#DIV/0!</v>
      </c>
      <c r="H151" s="369" t="e">
        <f t="shared" si="71"/>
        <v>#DIV/0!</v>
      </c>
      <c r="I151" s="369" t="e">
        <f t="shared" si="71"/>
        <v>#DIV/0!</v>
      </c>
    </row>
    <row r="152" spans="2:9" ht="34.5" customHeight="1" x14ac:dyDescent="0.2">
      <c r="B152" s="359" t="s">
        <v>183</v>
      </c>
      <c r="C152" s="319" t="s">
        <v>252</v>
      </c>
      <c r="D152" s="369" t="e">
        <f t="shared" ref="D152:I152" si="72">D25/D47</f>
        <v>#DIV/0!</v>
      </c>
      <c r="E152" s="369" t="e">
        <f t="shared" si="72"/>
        <v>#DIV/0!</v>
      </c>
      <c r="F152" s="369" t="e">
        <f t="shared" si="72"/>
        <v>#DIV/0!</v>
      </c>
      <c r="G152" s="369" t="e">
        <f t="shared" si="72"/>
        <v>#DIV/0!</v>
      </c>
      <c r="H152" s="369" t="e">
        <f t="shared" si="72"/>
        <v>#DIV/0!</v>
      </c>
      <c r="I152" s="369" t="e">
        <f t="shared" si="72"/>
        <v>#DIV/0!</v>
      </c>
    </row>
    <row r="153" spans="2:9" ht="34.5" customHeight="1" x14ac:dyDescent="0.2">
      <c r="B153" s="591" t="str">
        <f>IF(OR(B48="",B48="eigene Bezugsgröße eintragen"),"CO2-äquivalente Emissionen / Eintrag in Zelle B48 möglich","CO2-äquivalente Emissionen /  "&amp;$B$48)</f>
        <v>CO2-äquivalente Emissionen / Eintrag in Zelle B48 möglich</v>
      </c>
      <c r="C153" s="332" t="str">
        <f>"[kg/"&amp;C48&amp;"]"</f>
        <v>[kg/Einheit eintragen]</v>
      </c>
      <c r="D153" s="343" t="e">
        <f t="shared" ref="D153:I153" si="73">D25/D48</f>
        <v>#VALUE!</v>
      </c>
      <c r="E153" s="343" t="e">
        <f t="shared" si="73"/>
        <v>#VALUE!</v>
      </c>
      <c r="F153" s="343" t="e">
        <f t="shared" si="73"/>
        <v>#VALUE!</v>
      </c>
      <c r="G153" s="343" t="e">
        <f t="shared" si="73"/>
        <v>#VALUE!</v>
      </c>
      <c r="H153" s="343" t="e">
        <f t="shared" si="73"/>
        <v>#VALUE!</v>
      </c>
      <c r="I153" s="343" t="e">
        <f t="shared" si="73"/>
        <v>#VALUE!</v>
      </c>
    </row>
    <row r="154" spans="2:9" ht="36.75" customHeight="1" x14ac:dyDescent="0.2">
      <c r="B154" s="591" t="str">
        <f>IF(OR(B49="",B49="eigene Bezugsgröße eintragen"),"CO2-äquivalente Emissionen / Eintrag in Zelle B49 möglich","CO2-äquivalente Emissionen /  "&amp;$B$49)</f>
        <v>CO2-äquivalente Emissionen / Eintrag in Zelle B49 möglich</v>
      </c>
      <c r="C154" s="332" t="str">
        <f>"[kg/"&amp;C49&amp;"]"</f>
        <v>[kg/Einheit eintragen]</v>
      </c>
      <c r="D154" s="343" t="e">
        <f t="shared" ref="D154:I154" si="74">D25/D49</f>
        <v>#VALUE!</v>
      </c>
      <c r="E154" s="343" t="e">
        <f t="shared" si="74"/>
        <v>#VALUE!</v>
      </c>
      <c r="F154" s="343" t="e">
        <f t="shared" si="74"/>
        <v>#VALUE!</v>
      </c>
      <c r="G154" s="343" t="e">
        <f t="shared" si="74"/>
        <v>#VALUE!</v>
      </c>
      <c r="H154" s="343" t="e">
        <f t="shared" si="74"/>
        <v>#VALUE!</v>
      </c>
      <c r="I154" s="343" t="e">
        <f t="shared" si="74"/>
        <v>#VALUE!</v>
      </c>
    </row>
    <row r="155" spans="2:9" ht="15" x14ac:dyDescent="0.2">
      <c r="B155" s="355"/>
      <c r="C155" s="356"/>
      <c r="D155" s="357"/>
      <c r="E155" s="357"/>
      <c r="F155" s="357"/>
      <c r="G155" s="357"/>
      <c r="H155" s="357"/>
      <c r="I155" s="357"/>
    </row>
    <row r="156" spans="2:9" ht="34.5" customHeight="1" x14ac:dyDescent="0.2">
      <c r="B156" s="359" t="s">
        <v>493</v>
      </c>
      <c r="C156" s="595" t="s">
        <v>250</v>
      </c>
      <c r="D156" s="369" t="e">
        <f t="shared" ref="D156:I156" si="75">D26/D46</f>
        <v>#DIV/0!</v>
      </c>
      <c r="E156" s="369" t="e">
        <f t="shared" si="75"/>
        <v>#DIV/0!</v>
      </c>
      <c r="F156" s="369" t="e">
        <f t="shared" si="75"/>
        <v>#DIV/0!</v>
      </c>
      <c r="G156" s="369" t="e">
        <f t="shared" si="75"/>
        <v>#DIV/0!</v>
      </c>
      <c r="H156" s="369" t="e">
        <f t="shared" si="75"/>
        <v>#DIV/0!</v>
      </c>
      <c r="I156" s="369" t="e">
        <f t="shared" si="75"/>
        <v>#DIV/0!</v>
      </c>
    </row>
    <row r="157" spans="2:9" ht="34.5" customHeight="1" x14ac:dyDescent="0.2">
      <c r="B157" s="359" t="s">
        <v>494</v>
      </c>
      <c r="C157" s="319" t="s">
        <v>251</v>
      </c>
      <c r="D157" s="369" t="e">
        <f t="shared" ref="D157:I157" si="76">D26/D43</f>
        <v>#DIV/0!</v>
      </c>
      <c r="E157" s="369" t="e">
        <f t="shared" si="76"/>
        <v>#DIV/0!</v>
      </c>
      <c r="F157" s="369" t="e">
        <f t="shared" si="76"/>
        <v>#DIV/0!</v>
      </c>
      <c r="G157" s="369" t="e">
        <f t="shared" si="76"/>
        <v>#DIV/0!</v>
      </c>
      <c r="H157" s="369" t="e">
        <f t="shared" si="76"/>
        <v>#DIV/0!</v>
      </c>
      <c r="I157" s="369" t="e">
        <f t="shared" si="76"/>
        <v>#DIV/0!</v>
      </c>
    </row>
    <row r="158" spans="2:9" ht="45.75" customHeight="1" x14ac:dyDescent="0.2">
      <c r="B158" s="359" t="s">
        <v>495</v>
      </c>
      <c r="C158" s="319" t="s">
        <v>252</v>
      </c>
      <c r="D158" s="369" t="e">
        <f t="shared" ref="D158:I158" si="77">D26/D47</f>
        <v>#DIV/0!</v>
      </c>
      <c r="E158" s="369" t="e">
        <f t="shared" si="77"/>
        <v>#DIV/0!</v>
      </c>
      <c r="F158" s="369" t="e">
        <f t="shared" si="77"/>
        <v>#DIV/0!</v>
      </c>
      <c r="G158" s="369" t="e">
        <f t="shared" si="77"/>
        <v>#DIV/0!</v>
      </c>
      <c r="H158" s="369" t="e">
        <f t="shared" si="77"/>
        <v>#DIV/0!</v>
      </c>
      <c r="I158" s="369" t="e">
        <f t="shared" si="77"/>
        <v>#DIV/0!</v>
      </c>
    </row>
    <row r="159" spans="2:9" ht="45.75" customHeight="1" x14ac:dyDescent="0.2">
      <c r="B159" s="593" t="str">
        <f>IF(OR(B48="",B48="eigene Bezugsgröße eintragen"),"NOₓ-Emissionen / Eintrag in Zelle B48 möglich","NOₓ-Emissionen / "&amp;$B$48)</f>
        <v>NOₓ-Emissionen / Eintrag in Zelle B48 möglich</v>
      </c>
      <c r="C159" s="332" t="str">
        <f>"[kg/"&amp;C48&amp;"]"</f>
        <v>[kg/Einheit eintragen]</v>
      </c>
      <c r="D159" s="369" t="e">
        <f>D26/D48</f>
        <v>#VALUE!</v>
      </c>
      <c r="E159" s="369" t="e">
        <f t="shared" ref="E159:I159" si="78">E26/E48</f>
        <v>#VALUE!</v>
      </c>
      <c r="F159" s="369" t="e">
        <f t="shared" si="78"/>
        <v>#VALUE!</v>
      </c>
      <c r="G159" s="369" t="e">
        <f t="shared" si="78"/>
        <v>#VALUE!</v>
      </c>
      <c r="H159" s="369" t="e">
        <f t="shared" si="78"/>
        <v>#VALUE!</v>
      </c>
      <c r="I159" s="369" t="e">
        <f t="shared" si="78"/>
        <v>#VALUE!</v>
      </c>
    </row>
    <row r="160" spans="2:9" ht="45.75" customHeight="1" x14ac:dyDescent="0.2">
      <c r="B160" s="593" t="str">
        <f>IF(OR(B49="",B49="eigene Bezugsgröße eintragen"),"NOₓ-Emissionen / Eintrag in Zelle B49 möglich","NOₓ-Emissionen / "&amp;$B$49)</f>
        <v>NOₓ-Emissionen / Eintrag in Zelle B49 möglich</v>
      </c>
      <c r="C160" s="332" t="str">
        <f>"[kg/"&amp;C49&amp;"]"</f>
        <v>[kg/Einheit eintragen]</v>
      </c>
      <c r="D160" s="369" t="e">
        <f>D26/D49</f>
        <v>#VALUE!</v>
      </c>
      <c r="E160" s="369" t="e">
        <f t="shared" ref="E160:I160" si="79">E26/E49</f>
        <v>#VALUE!</v>
      </c>
      <c r="F160" s="369" t="e">
        <f t="shared" si="79"/>
        <v>#VALUE!</v>
      </c>
      <c r="G160" s="369" t="e">
        <f t="shared" si="79"/>
        <v>#VALUE!</v>
      </c>
      <c r="H160" s="369" t="e">
        <f t="shared" si="79"/>
        <v>#VALUE!</v>
      </c>
      <c r="I160" s="369" t="e">
        <f t="shared" si="79"/>
        <v>#VALUE!</v>
      </c>
    </row>
    <row r="161" spans="2:9" x14ac:dyDescent="0.2">
      <c r="B161" s="334"/>
      <c r="C161" s="334"/>
      <c r="D161" s="334"/>
      <c r="E161" s="334"/>
      <c r="F161" s="334"/>
      <c r="G161" s="334"/>
      <c r="H161" s="334"/>
      <c r="I161" s="334"/>
    </row>
    <row r="162" spans="2:9" ht="42" customHeight="1" x14ac:dyDescent="0.2">
      <c r="B162" s="359" t="s">
        <v>496</v>
      </c>
      <c r="C162" s="320" t="s">
        <v>250</v>
      </c>
      <c r="D162" s="369" t="e">
        <f t="shared" ref="D162:I162" si="80">D27/D46</f>
        <v>#DIV/0!</v>
      </c>
      <c r="E162" s="369" t="e">
        <f t="shared" si="80"/>
        <v>#DIV/0!</v>
      </c>
      <c r="F162" s="369" t="e">
        <f t="shared" si="80"/>
        <v>#DIV/0!</v>
      </c>
      <c r="G162" s="369" t="e">
        <f t="shared" si="80"/>
        <v>#DIV/0!</v>
      </c>
      <c r="H162" s="369" t="e">
        <f t="shared" si="80"/>
        <v>#DIV/0!</v>
      </c>
      <c r="I162" s="369" t="e">
        <f t="shared" si="80"/>
        <v>#DIV/0!</v>
      </c>
    </row>
    <row r="163" spans="2:9" ht="26.25" customHeight="1" x14ac:dyDescent="0.2">
      <c r="B163" s="359" t="s">
        <v>497</v>
      </c>
      <c r="C163" s="319" t="s">
        <v>251</v>
      </c>
      <c r="D163" s="369" t="e">
        <f t="shared" ref="D163:I163" si="81">D27/D43</f>
        <v>#DIV/0!</v>
      </c>
      <c r="E163" s="369" t="e">
        <f t="shared" si="81"/>
        <v>#DIV/0!</v>
      </c>
      <c r="F163" s="369" t="e">
        <f t="shared" si="81"/>
        <v>#DIV/0!</v>
      </c>
      <c r="G163" s="369" t="e">
        <f t="shared" si="81"/>
        <v>#DIV/0!</v>
      </c>
      <c r="H163" s="369" t="e">
        <f t="shared" si="81"/>
        <v>#DIV/0!</v>
      </c>
      <c r="I163" s="369" t="e">
        <f t="shared" si="81"/>
        <v>#DIV/0!</v>
      </c>
    </row>
    <row r="164" spans="2:9" ht="39.75" customHeight="1" x14ac:dyDescent="0.2">
      <c r="B164" s="359" t="s">
        <v>498</v>
      </c>
      <c r="C164" s="319" t="s">
        <v>252</v>
      </c>
      <c r="D164" s="369" t="e">
        <f t="shared" ref="D164:I164" si="82">D27/D47</f>
        <v>#DIV/0!</v>
      </c>
      <c r="E164" s="369" t="e">
        <f t="shared" si="82"/>
        <v>#DIV/0!</v>
      </c>
      <c r="F164" s="369" t="e">
        <f t="shared" si="82"/>
        <v>#DIV/0!</v>
      </c>
      <c r="G164" s="369" t="e">
        <f t="shared" si="82"/>
        <v>#DIV/0!</v>
      </c>
      <c r="H164" s="369" t="e">
        <f t="shared" si="82"/>
        <v>#DIV/0!</v>
      </c>
      <c r="I164" s="369" t="e">
        <f t="shared" si="82"/>
        <v>#DIV/0!</v>
      </c>
    </row>
    <row r="165" spans="2:9" ht="39.75" customHeight="1" x14ac:dyDescent="0.2">
      <c r="B165" s="593" t="str">
        <f>IF(OR(B49="",B49="eigene Bezugsgröße eintragen"),"SO₂-Emissionen / Eintrag in Zelle B48 möglich","SO₂-Emissionen / "&amp;$B$48)</f>
        <v>SO₂-Emissionen / Eintrag in Zelle B48 möglich</v>
      </c>
      <c r="C165" s="332" t="str">
        <f>"[kg/"&amp;C48&amp;"]"</f>
        <v>[kg/Einheit eintragen]</v>
      </c>
      <c r="D165" s="369" t="e">
        <f>D27/D48</f>
        <v>#VALUE!</v>
      </c>
      <c r="E165" s="369" t="e">
        <f t="shared" ref="E165:I165" si="83">E27/E48</f>
        <v>#VALUE!</v>
      </c>
      <c r="F165" s="369" t="e">
        <f t="shared" si="83"/>
        <v>#VALUE!</v>
      </c>
      <c r="G165" s="369" t="e">
        <f t="shared" si="83"/>
        <v>#VALUE!</v>
      </c>
      <c r="H165" s="369" t="e">
        <f t="shared" si="83"/>
        <v>#VALUE!</v>
      </c>
      <c r="I165" s="369" t="e">
        <f t="shared" si="83"/>
        <v>#VALUE!</v>
      </c>
    </row>
    <row r="166" spans="2:9" ht="39.75" customHeight="1" x14ac:dyDescent="0.2">
      <c r="B166" s="593" t="str">
        <f>IF(OR(B49="",B49="eigene Bezugsgröße eintragen"),"SO₂-Emissionen / Eintrag in Zelle B49 möglich","SO₂-Emissionen / "&amp;$B$49)</f>
        <v>SO₂-Emissionen / Eintrag in Zelle B49 möglich</v>
      </c>
      <c r="C166" s="332" t="str">
        <f>"[kg/"&amp;C49&amp;"]"</f>
        <v>[kg/Einheit eintragen]</v>
      </c>
      <c r="D166" s="369" t="e">
        <f>D27/D49</f>
        <v>#VALUE!</v>
      </c>
      <c r="E166" s="369" t="e">
        <f t="shared" ref="E166:I166" si="84">E27/E49</f>
        <v>#VALUE!</v>
      </c>
      <c r="F166" s="369" t="e">
        <f t="shared" si="84"/>
        <v>#VALUE!</v>
      </c>
      <c r="G166" s="369" t="e">
        <f t="shared" si="84"/>
        <v>#VALUE!</v>
      </c>
      <c r="H166" s="369" t="e">
        <f t="shared" si="84"/>
        <v>#VALUE!</v>
      </c>
      <c r="I166" s="369" t="e">
        <f t="shared" si="84"/>
        <v>#VALUE!</v>
      </c>
    </row>
    <row r="167" spans="2:9" x14ac:dyDescent="0.2">
      <c r="B167" s="334"/>
      <c r="C167" s="334"/>
      <c r="D167" s="334"/>
      <c r="E167" s="334"/>
      <c r="F167" s="334"/>
      <c r="G167" s="334"/>
      <c r="H167" s="334"/>
      <c r="I167" s="334"/>
    </row>
    <row r="168" spans="2:9" ht="32.25" customHeight="1" x14ac:dyDescent="0.2">
      <c r="B168" s="409" t="s">
        <v>499</v>
      </c>
      <c r="C168" s="320" t="s">
        <v>250</v>
      </c>
      <c r="D168" s="369" t="e">
        <f t="shared" ref="D168:I168" si="85">D28/D46</f>
        <v>#DIV/0!</v>
      </c>
      <c r="E168" s="369" t="e">
        <f t="shared" si="85"/>
        <v>#DIV/0!</v>
      </c>
      <c r="F168" s="369" t="e">
        <f t="shared" si="85"/>
        <v>#DIV/0!</v>
      </c>
      <c r="G168" s="369" t="e">
        <f t="shared" si="85"/>
        <v>#DIV/0!</v>
      </c>
      <c r="H168" s="369" t="e">
        <f t="shared" si="85"/>
        <v>#DIV/0!</v>
      </c>
      <c r="I168" s="369" t="e">
        <f t="shared" si="85"/>
        <v>#DIV/0!</v>
      </c>
    </row>
    <row r="169" spans="2:9" ht="26.25" customHeight="1" x14ac:dyDescent="0.2">
      <c r="B169" s="341" t="s">
        <v>500</v>
      </c>
      <c r="C169" s="319" t="s">
        <v>251</v>
      </c>
      <c r="D169" s="369" t="e">
        <f t="shared" ref="D169:I169" si="86">D28/D43</f>
        <v>#DIV/0!</v>
      </c>
      <c r="E169" s="369" t="e">
        <f t="shared" si="86"/>
        <v>#DIV/0!</v>
      </c>
      <c r="F169" s="369" t="e">
        <f t="shared" si="86"/>
        <v>#DIV/0!</v>
      </c>
      <c r="G169" s="369" t="e">
        <f t="shared" si="86"/>
        <v>#DIV/0!</v>
      </c>
      <c r="H169" s="369" t="e">
        <f t="shared" si="86"/>
        <v>#DIV/0!</v>
      </c>
      <c r="I169" s="369" t="e">
        <f t="shared" si="86"/>
        <v>#DIV/0!</v>
      </c>
    </row>
    <row r="170" spans="2:9" ht="33.75" customHeight="1" x14ac:dyDescent="0.2">
      <c r="B170" s="409" t="s">
        <v>501</v>
      </c>
      <c r="C170" s="319" t="s">
        <v>252</v>
      </c>
      <c r="D170" s="369" t="e">
        <f t="shared" ref="D170:I170" si="87">D28/D47</f>
        <v>#DIV/0!</v>
      </c>
      <c r="E170" s="369" t="e">
        <f t="shared" si="87"/>
        <v>#DIV/0!</v>
      </c>
      <c r="F170" s="369" t="e">
        <f t="shared" si="87"/>
        <v>#DIV/0!</v>
      </c>
      <c r="G170" s="369" t="e">
        <f t="shared" si="87"/>
        <v>#DIV/0!</v>
      </c>
      <c r="H170" s="369" t="e">
        <f t="shared" si="87"/>
        <v>#DIV/0!</v>
      </c>
      <c r="I170" s="369" t="e">
        <f t="shared" si="87"/>
        <v>#DIV/0!</v>
      </c>
    </row>
    <row r="171" spans="2:9" ht="33.75" customHeight="1" x14ac:dyDescent="0.2">
      <c r="B171" s="597" t="str">
        <f>IF(OR(B48="",B48="eigene Bezugsgröße eintragen"),"PM-Emissionen / Eintrag in Zelle B48 möglich","PM-Emissionen / "&amp;$B$48)</f>
        <v>PM-Emissionen / Eintrag in Zelle B48 möglich</v>
      </c>
      <c r="C171" s="332" t="str">
        <f>"[kg/"&amp;C48&amp;"]"</f>
        <v>[kg/Einheit eintragen]</v>
      </c>
      <c r="D171" s="369" t="e">
        <f>D28/D48</f>
        <v>#VALUE!</v>
      </c>
      <c r="E171" s="369" t="e">
        <f t="shared" ref="E171:I171" si="88">E28/E48</f>
        <v>#VALUE!</v>
      </c>
      <c r="F171" s="369" t="e">
        <f t="shared" si="88"/>
        <v>#VALUE!</v>
      </c>
      <c r="G171" s="369" t="e">
        <f t="shared" si="88"/>
        <v>#VALUE!</v>
      </c>
      <c r="H171" s="369" t="e">
        <f t="shared" si="88"/>
        <v>#VALUE!</v>
      </c>
      <c r="I171" s="369" t="e">
        <f t="shared" si="88"/>
        <v>#VALUE!</v>
      </c>
    </row>
    <row r="172" spans="2:9" ht="33.75" customHeight="1" x14ac:dyDescent="0.2">
      <c r="B172" s="597" t="str">
        <f>IF(OR(B49="",B49="eigene Bezugsgröße eintragen"),"PM-Emissionen / Eintrag in Zelle B49 möglich","PM-Emissionen / "&amp;$B$49)</f>
        <v>PM-Emissionen / Eintrag in Zelle B49 möglich</v>
      </c>
      <c r="C172" s="332" t="str">
        <f>"[kg/"&amp;C49&amp;"]"</f>
        <v>[kg/Einheit eintragen]</v>
      </c>
      <c r="D172" s="369" t="e">
        <f>D28/D49</f>
        <v>#VALUE!</v>
      </c>
      <c r="E172" s="369" t="e">
        <f t="shared" ref="E172:I172" si="89">E28/E49</f>
        <v>#VALUE!</v>
      </c>
      <c r="F172" s="369" t="e">
        <f t="shared" si="89"/>
        <v>#VALUE!</v>
      </c>
      <c r="G172" s="369" t="e">
        <f t="shared" si="89"/>
        <v>#VALUE!</v>
      </c>
      <c r="H172" s="369" t="e">
        <f t="shared" si="89"/>
        <v>#VALUE!</v>
      </c>
      <c r="I172" s="369" t="e">
        <f t="shared" si="89"/>
        <v>#VALUE!</v>
      </c>
    </row>
    <row r="173" spans="2:9" ht="15.75" x14ac:dyDescent="0.25">
      <c r="B173" s="355"/>
      <c r="C173" s="356"/>
      <c r="D173" s="370"/>
      <c r="E173" s="370"/>
      <c r="F173" s="370"/>
      <c r="G173" s="370"/>
      <c r="H173" s="370"/>
      <c r="I173" s="370"/>
    </row>
    <row r="174" spans="2:9" ht="15.75" x14ac:dyDescent="0.2">
      <c r="B174" s="326" t="s">
        <v>123</v>
      </c>
      <c r="C174" s="326" t="s">
        <v>4</v>
      </c>
      <c r="D174" s="354">
        <f>Inhaltsverzeichnis!D18</f>
        <v>2017</v>
      </c>
      <c r="E174" s="354">
        <f>D174+1</f>
        <v>2018</v>
      </c>
      <c r="F174" s="354">
        <f>E174+1</f>
        <v>2019</v>
      </c>
      <c r="G174" s="354">
        <f>F174+1</f>
        <v>2020</v>
      </c>
      <c r="H174" s="354">
        <f>G174+1</f>
        <v>2021</v>
      </c>
      <c r="I174" s="354">
        <f>H174+1</f>
        <v>2022</v>
      </c>
    </row>
    <row r="175" spans="2:9" ht="30" x14ac:dyDescent="0.2">
      <c r="B175" s="371" t="s">
        <v>510</v>
      </c>
      <c r="C175" s="371" t="s">
        <v>513</v>
      </c>
      <c r="D175" s="369" t="e">
        <f>'1. Stammdaten'!D48/D46</f>
        <v>#DIV/0!</v>
      </c>
      <c r="E175" s="369" t="e">
        <f>'1. Stammdaten'!E48/E46</f>
        <v>#DIV/0!</v>
      </c>
      <c r="F175" s="369" t="e">
        <f>'1. Stammdaten'!F48/F46</f>
        <v>#DIV/0!</v>
      </c>
      <c r="G175" s="369" t="e">
        <f>'1. Stammdaten'!G48/G46</f>
        <v>#DIV/0!</v>
      </c>
      <c r="H175" s="369" t="e">
        <f>'1. Stammdaten'!H48/H46</f>
        <v>#DIV/0!</v>
      </c>
      <c r="I175" s="369" t="e">
        <f>'1. Stammdaten'!I48/I46</f>
        <v>#DIV/0!</v>
      </c>
    </row>
    <row r="176" spans="2:9" ht="30" x14ac:dyDescent="0.2">
      <c r="B176" s="371" t="s">
        <v>509</v>
      </c>
      <c r="C176" s="371" t="s">
        <v>515</v>
      </c>
      <c r="D176" s="369" t="e">
        <f>'1. Stammdaten'!D48/D43</f>
        <v>#DIV/0!</v>
      </c>
      <c r="E176" s="369" t="e">
        <f>'1. Stammdaten'!E48/E43</f>
        <v>#DIV/0!</v>
      </c>
      <c r="F176" s="369" t="e">
        <f>'1. Stammdaten'!F48/F43</f>
        <v>#DIV/0!</v>
      </c>
      <c r="G176" s="369" t="e">
        <f>'1. Stammdaten'!G48/G43</f>
        <v>#DIV/0!</v>
      </c>
      <c r="H176" s="369" t="e">
        <f>'1. Stammdaten'!H48/H43</f>
        <v>#DIV/0!</v>
      </c>
      <c r="I176" s="369" t="e">
        <f>'1. Stammdaten'!I48/I43</f>
        <v>#DIV/0!</v>
      </c>
    </row>
    <row r="177" spans="2:9" ht="30" x14ac:dyDescent="0.2">
      <c r="B177" s="371" t="s">
        <v>511</v>
      </c>
      <c r="C177" s="371" t="s">
        <v>516</v>
      </c>
      <c r="D177" s="369" t="e">
        <f>'1. Stammdaten'!D48/D47</f>
        <v>#DIV/0!</v>
      </c>
      <c r="E177" s="369" t="e">
        <f>'1. Stammdaten'!E48/E47</f>
        <v>#DIV/0!</v>
      </c>
      <c r="F177" s="369" t="e">
        <f>'1. Stammdaten'!F48/F47</f>
        <v>#DIV/0!</v>
      </c>
      <c r="G177" s="369" t="e">
        <f>'1. Stammdaten'!G48/G47</f>
        <v>#DIV/0!</v>
      </c>
      <c r="H177" s="369" t="e">
        <f>'1. Stammdaten'!H48/H47</f>
        <v>#DIV/0!</v>
      </c>
      <c r="I177" s="369" t="e">
        <f>'1. Stammdaten'!I48/I47</f>
        <v>#DIV/0!</v>
      </c>
    </row>
    <row r="178" spans="2:9" ht="30" x14ac:dyDescent="0.2">
      <c r="B178" s="596" t="s">
        <v>532</v>
      </c>
      <c r="C178" s="596" t="s">
        <v>534</v>
      </c>
      <c r="D178" s="369" t="e">
        <f>'1. Stammdaten'!D48/D48</f>
        <v>#VALUE!</v>
      </c>
      <c r="E178" s="369" t="e">
        <f>'1. Stammdaten'!E48/E48</f>
        <v>#VALUE!</v>
      </c>
      <c r="F178" s="369" t="e">
        <f>'1. Stammdaten'!F48/F48</f>
        <v>#VALUE!</v>
      </c>
      <c r="G178" s="369" t="e">
        <f>'1. Stammdaten'!G48/G48</f>
        <v>#VALUE!</v>
      </c>
      <c r="H178" s="369" t="e">
        <f>'1. Stammdaten'!H48/H48</f>
        <v>#VALUE!</v>
      </c>
      <c r="I178" s="369" t="e">
        <f>'1. Stammdaten'!I48/I48</f>
        <v>#VALUE!</v>
      </c>
    </row>
    <row r="179" spans="2:9" ht="30" x14ac:dyDescent="0.2">
      <c r="B179" s="596" t="s">
        <v>533</v>
      </c>
      <c r="C179" s="596" t="s">
        <v>534</v>
      </c>
      <c r="D179" s="369" t="e">
        <f>'1. Stammdaten'!D48/D49</f>
        <v>#VALUE!</v>
      </c>
      <c r="E179" s="369" t="e">
        <f>'1. Stammdaten'!E48/E49</f>
        <v>#VALUE!</v>
      </c>
      <c r="F179" s="369" t="e">
        <f>'1. Stammdaten'!F48/F49</f>
        <v>#VALUE!</v>
      </c>
      <c r="G179" s="369" t="e">
        <f>'1. Stammdaten'!G48/G49</f>
        <v>#VALUE!</v>
      </c>
      <c r="H179" s="369" t="e">
        <f>'1. Stammdaten'!H48/H49</f>
        <v>#VALUE!</v>
      </c>
      <c r="I179" s="369" t="e">
        <f>'1. Stammdaten'!I48/I49</f>
        <v>#VALUE!</v>
      </c>
    </row>
    <row r="180" spans="2:9" ht="30" x14ac:dyDescent="0.2">
      <c r="B180" s="371" t="s">
        <v>517</v>
      </c>
      <c r="C180" s="371" t="s">
        <v>513</v>
      </c>
      <c r="D180" s="598" t="e">
        <f>'1. Stammdaten'!D49/D46</f>
        <v>#DIV/0!</v>
      </c>
      <c r="E180" s="598" t="e">
        <f>'1. Stammdaten'!E49/E46</f>
        <v>#DIV/0!</v>
      </c>
      <c r="F180" s="598" t="e">
        <f>'1. Stammdaten'!F49/F46</f>
        <v>#DIV/0!</v>
      </c>
      <c r="G180" s="598" t="e">
        <f>'1. Stammdaten'!G49/G46</f>
        <v>#DIV/0!</v>
      </c>
      <c r="H180" s="598" t="e">
        <f>'1. Stammdaten'!H49/H46</f>
        <v>#DIV/0!</v>
      </c>
      <c r="I180" s="598" t="e">
        <f>'1. Stammdaten'!I49/I46</f>
        <v>#DIV/0!</v>
      </c>
    </row>
    <row r="181" spans="2:9" ht="15" x14ac:dyDescent="0.2">
      <c r="B181" s="371" t="s">
        <v>518</v>
      </c>
      <c r="C181" s="371" t="s">
        <v>515</v>
      </c>
      <c r="D181" s="369" t="e">
        <f>'1. Stammdaten'!D49/D43</f>
        <v>#DIV/0!</v>
      </c>
      <c r="E181" s="369" t="e">
        <f>'1. Stammdaten'!E49/E43</f>
        <v>#DIV/0!</v>
      </c>
      <c r="F181" s="369" t="e">
        <f>'1. Stammdaten'!F49/F43</f>
        <v>#DIV/0!</v>
      </c>
      <c r="G181" s="369" t="e">
        <f>'1. Stammdaten'!G49/G43</f>
        <v>#DIV/0!</v>
      </c>
      <c r="H181" s="369" t="e">
        <f>'1. Stammdaten'!H49/H43</f>
        <v>#DIV/0!</v>
      </c>
      <c r="I181" s="369" t="e">
        <f>'1. Stammdaten'!I49/I43</f>
        <v>#DIV/0!</v>
      </c>
    </row>
    <row r="182" spans="2:9" ht="30" x14ac:dyDescent="0.2">
      <c r="B182" s="371" t="s">
        <v>519</v>
      </c>
      <c r="C182" s="371" t="s">
        <v>516</v>
      </c>
      <c r="D182" s="369" t="e">
        <f>'1. Stammdaten'!D49/D47</f>
        <v>#DIV/0!</v>
      </c>
      <c r="E182" s="369" t="e">
        <f>'1. Stammdaten'!E49/E47</f>
        <v>#DIV/0!</v>
      </c>
      <c r="F182" s="369" t="e">
        <f>'1. Stammdaten'!F49/F47</f>
        <v>#DIV/0!</v>
      </c>
      <c r="G182" s="369" t="e">
        <f>'1. Stammdaten'!G49/G47</f>
        <v>#DIV/0!</v>
      </c>
      <c r="H182" s="369" t="e">
        <f>'1. Stammdaten'!H49/H47</f>
        <v>#DIV/0!</v>
      </c>
      <c r="I182" s="369" t="e">
        <f>'1. Stammdaten'!I49/I47</f>
        <v>#DIV/0!</v>
      </c>
    </row>
    <row r="183" spans="2:9" ht="30" x14ac:dyDescent="0.2">
      <c r="B183" s="593" t="s">
        <v>535</v>
      </c>
      <c r="C183" s="596" t="s">
        <v>534</v>
      </c>
      <c r="D183" s="369" t="e">
        <f>'1. Stammdaten'!D49/D48</f>
        <v>#VALUE!</v>
      </c>
      <c r="E183" s="369" t="e">
        <f>'1. Stammdaten'!E49/E48</f>
        <v>#VALUE!</v>
      </c>
      <c r="F183" s="369" t="e">
        <f>'1. Stammdaten'!F49/F48</f>
        <v>#VALUE!</v>
      </c>
      <c r="G183" s="369" t="e">
        <f>'1. Stammdaten'!G49/G48</f>
        <v>#VALUE!</v>
      </c>
      <c r="H183" s="369" t="e">
        <f>'1. Stammdaten'!H49/H48</f>
        <v>#VALUE!</v>
      </c>
      <c r="I183" s="369" t="e">
        <f>'1. Stammdaten'!I49/I48</f>
        <v>#VALUE!</v>
      </c>
    </row>
    <row r="184" spans="2:9" ht="30" x14ac:dyDescent="0.2">
      <c r="B184" s="593" t="s">
        <v>536</v>
      </c>
      <c r="C184" s="596" t="s">
        <v>534</v>
      </c>
      <c r="D184" s="369" t="e">
        <f>'1. Stammdaten'!D49/D49</f>
        <v>#VALUE!</v>
      </c>
      <c r="E184" s="369" t="e">
        <f>'1. Stammdaten'!E49/E49</f>
        <v>#VALUE!</v>
      </c>
      <c r="F184" s="369" t="e">
        <f>'1. Stammdaten'!F49/F49</f>
        <v>#VALUE!</v>
      </c>
      <c r="G184" s="369" t="e">
        <f>'1. Stammdaten'!G49/G49</f>
        <v>#VALUE!</v>
      </c>
      <c r="H184" s="369" t="e">
        <f>'1. Stammdaten'!H49/H49</f>
        <v>#VALUE!</v>
      </c>
      <c r="I184" s="369" t="e">
        <f>'1. Stammdaten'!I49/I49</f>
        <v>#VALUE!</v>
      </c>
    </row>
    <row r="185" spans="2:9" ht="30" x14ac:dyDescent="0.2">
      <c r="B185" s="371" t="s">
        <v>522</v>
      </c>
      <c r="C185" s="371" t="s">
        <v>513</v>
      </c>
      <c r="D185" s="369" t="e">
        <f>'1. Stammdaten'!D50/D46</f>
        <v>#DIV/0!</v>
      </c>
      <c r="E185" s="369" t="e">
        <f>'1. Stammdaten'!E50/E46</f>
        <v>#DIV/0!</v>
      </c>
      <c r="F185" s="369" t="e">
        <f>'1. Stammdaten'!F50/F46</f>
        <v>#DIV/0!</v>
      </c>
      <c r="G185" s="369" t="e">
        <f>'1. Stammdaten'!G50/G46</f>
        <v>#DIV/0!</v>
      </c>
      <c r="H185" s="369" t="e">
        <f>'1. Stammdaten'!H50/H46</f>
        <v>#DIV/0!</v>
      </c>
      <c r="I185" s="369" t="e">
        <f>'1. Stammdaten'!I50/I46</f>
        <v>#DIV/0!</v>
      </c>
    </row>
    <row r="186" spans="2:9" ht="30" x14ac:dyDescent="0.2">
      <c r="B186" s="371" t="s">
        <v>523</v>
      </c>
      <c r="C186" s="371" t="s">
        <v>515</v>
      </c>
      <c r="D186" s="369" t="e">
        <f>'1. Stammdaten'!D50/D43</f>
        <v>#DIV/0!</v>
      </c>
      <c r="E186" s="369" t="e">
        <f>'1. Stammdaten'!E50/E43</f>
        <v>#DIV/0!</v>
      </c>
      <c r="F186" s="369" t="e">
        <f>'1. Stammdaten'!F50/F43</f>
        <v>#DIV/0!</v>
      </c>
      <c r="G186" s="369" t="e">
        <f>'1. Stammdaten'!G50/G43</f>
        <v>#DIV/0!</v>
      </c>
      <c r="H186" s="369" t="e">
        <f>'1. Stammdaten'!H50/H43</f>
        <v>#DIV/0!</v>
      </c>
      <c r="I186" s="369" t="e">
        <f>'1. Stammdaten'!I50/I43</f>
        <v>#DIV/0!</v>
      </c>
    </row>
    <row r="187" spans="2:9" ht="30" x14ac:dyDescent="0.2">
      <c r="B187" s="371" t="s">
        <v>524</v>
      </c>
      <c r="C187" s="371" t="s">
        <v>516</v>
      </c>
      <c r="D187" s="369" t="e">
        <f>'1. Stammdaten'!D50/D47</f>
        <v>#DIV/0!</v>
      </c>
      <c r="E187" s="369" t="e">
        <f>'1. Stammdaten'!E50/E47</f>
        <v>#DIV/0!</v>
      </c>
      <c r="F187" s="369" t="e">
        <f>'1. Stammdaten'!F50/F47</f>
        <v>#DIV/0!</v>
      </c>
      <c r="G187" s="369" t="e">
        <f>'1. Stammdaten'!G50/G47</f>
        <v>#DIV/0!</v>
      </c>
      <c r="H187" s="369" t="e">
        <f>'1. Stammdaten'!H50/H47</f>
        <v>#DIV/0!</v>
      </c>
      <c r="I187" s="369" t="e">
        <f>'1. Stammdaten'!I50/I47</f>
        <v>#DIV/0!</v>
      </c>
    </row>
    <row r="188" spans="2:9" ht="30" x14ac:dyDescent="0.2">
      <c r="B188" s="593" t="s">
        <v>537</v>
      </c>
      <c r="C188" s="596" t="s">
        <v>534</v>
      </c>
      <c r="D188" s="369" t="e">
        <f>'1. Stammdaten'!D50/D48</f>
        <v>#VALUE!</v>
      </c>
      <c r="E188" s="369" t="e">
        <f>'1. Stammdaten'!E50/E48</f>
        <v>#VALUE!</v>
      </c>
      <c r="F188" s="369" t="e">
        <f>'1. Stammdaten'!F50/F48</f>
        <v>#VALUE!</v>
      </c>
      <c r="G188" s="369" t="e">
        <f>'1. Stammdaten'!G50/G48</f>
        <v>#VALUE!</v>
      </c>
      <c r="H188" s="369" t="e">
        <f>'1. Stammdaten'!H50/H48</f>
        <v>#VALUE!</v>
      </c>
      <c r="I188" s="369" t="e">
        <f>'1. Stammdaten'!I50/I48</f>
        <v>#VALUE!</v>
      </c>
    </row>
    <row r="189" spans="2:9" ht="30" x14ac:dyDescent="0.2">
      <c r="B189" s="593" t="s">
        <v>540</v>
      </c>
      <c r="C189" s="596" t="s">
        <v>534</v>
      </c>
      <c r="D189" s="369" t="e">
        <f>'1. Stammdaten'!D50/D49</f>
        <v>#VALUE!</v>
      </c>
      <c r="E189" s="369" t="e">
        <f>'1. Stammdaten'!E50/E49</f>
        <v>#VALUE!</v>
      </c>
      <c r="F189" s="369" t="e">
        <f>'1. Stammdaten'!F50/F49</f>
        <v>#VALUE!</v>
      </c>
      <c r="G189" s="369" t="e">
        <f>'1. Stammdaten'!G50/G49</f>
        <v>#VALUE!</v>
      </c>
      <c r="H189" s="369" t="e">
        <f>'1. Stammdaten'!H50/H49</f>
        <v>#VALUE!</v>
      </c>
      <c r="I189" s="369" t="e">
        <f>'1. Stammdaten'!I50/I49</f>
        <v>#VALUE!</v>
      </c>
    </row>
    <row r="190" spans="2:9" ht="30" x14ac:dyDescent="0.2">
      <c r="B190" s="371" t="s">
        <v>527</v>
      </c>
      <c r="C190" s="371" t="s">
        <v>513</v>
      </c>
      <c r="D190" s="369" t="e">
        <f>'1. Stammdaten'!D51/D46</f>
        <v>#DIV/0!</v>
      </c>
      <c r="E190" s="369" t="e">
        <f>'1. Stammdaten'!E51/E46</f>
        <v>#DIV/0!</v>
      </c>
      <c r="F190" s="369" t="e">
        <f>'1. Stammdaten'!F51/F46</f>
        <v>#DIV/0!</v>
      </c>
      <c r="G190" s="369" t="e">
        <f>'1. Stammdaten'!G51/G46</f>
        <v>#DIV/0!</v>
      </c>
      <c r="H190" s="369" t="e">
        <f>'1. Stammdaten'!H51/H46</f>
        <v>#DIV/0!</v>
      </c>
      <c r="I190" s="369" t="e">
        <f>'1. Stammdaten'!I51/I46</f>
        <v>#DIV/0!</v>
      </c>
    </row>
    <row r="191" spans="2:9" ht="30" x14ac:dyDescent="0.2">
      <c r="B191" s="371" t="s">
        <v>528</v>
      </c>
      <c r="C191" s="371" t="s">
        <v>515</v>
      </c>
      <c r="D191" s="369" t="e">
        <f>'1. Stammdaten'!D51/D43</f>
        <v>#DIV/0!</v>
      </c>
      <c r="E191" s="369" t="e">
        <f>'1. Stammdaten'!E51/E43</f>
        <v>#DIV/0!</v>
      </c>
      <c r="F191" s="369" t="e">
        <f>'1. Stammdaten'!F51/F43</f>
        <v>#DIV/0!</v>
      </c>
      <c r="G191" s="369" t="e">
        <f>'1. Stammdaten'!G51/G43</f>
        <v>#DIV/0!</v>
      </c>
      <c r="H191" s="369" t="e">
        <f>'1. Stammdaten'!H51/H43</f>
        <v>#DIV/0!</v>
      </c>
      <c r="I191" s="369" t="e">
        <f>'1. Stammdaten'!I51/I43</f>
        <v>#DIV/0!</v>
      </c>
    </row>
    <row r="192" spans="2:9" ht="30" x14ac:dyDescent="0.2">
      <c r="B192" s="371" t="s">
        <v>529</v>
      </c>
      <c r="C192" s="371" t="s">
        <v>516</v>
      </c>
      <c r="D192" s="369" t="e">
        <f>'1. Stammdaten'!D51/D47</f>
        <v>#DIV/0!</v>
      </c>
      <c r="E192" s="369" t="e">
        <f>'1. Stammdaten'!E51/E47</f>
        <v>#DIV/0!</v>
      </c>
      <c r="F192" s="369" t="e">
        <f>'1. Stammdaten'!F51/F47</f>
        <v>#DIV/0!</v>
      </c>
      <c r="G192" s="369" t="e">
        <f>'1. Stammdaten'!G51/G47</f>
        <v>#DIV/0!</v>
      </c>
      <c r="H192" s="369" t="e">
        <f>'1. Stammdaten'!H51/H47</f>
        <v>#DIV/0!</v>
      </c>
      <c r="I192" s="369" t="e">
        <f>'1. Stammdaten'!I51/I47</f>
        <v>#DIV/0!</v>
      </c>
    </row>
    <row r="193" spans="2:9" ht="45" x14ac:dyDescent="0.2">
      <c r="B193" s="593" t="s">
        <v>538</v>
      </c>
      <c r="C193" s="596" t="s">
        <v>534</v>
      </c>
      <c r="D193" s="369" t="e">
        <f>'1. Stammdaten'!D51/D48</f>
        <v>#VALUE!</v>
      </c>
      <c r="E193" s="369" t="e">
        <f>'1. Stammdaten'!E51/E48</f>
        <v>#VALUE!</v>
      </c>
      <c r="F193" s="369" t="e">
        <f>'1. Stammdaten'!F51/F48</f>
        <v>#VALUE!</v>
      </c>
      <c r="G193" s="369" t="e">
        <f>'1. Stammdaten'!G51/G48</f>
        <v>#VALUE!</v>
      </c>
      <c r="H193" s="369" t="e">
        <f>'1. Stammdaten'!H51/H48</f>
        <v>#VALUE!</v>
      </c>
      <c r="I193" s="369" t="e">
        <f>'1. Stammdaten'!I51/I48</f>
        <v>#VALUE!</v>
      </c>
    </row>
    <row r="194" spans="2:9" ht="45" x14ac:dyDescent="0.2">
      <c r="B194" s="593" t="s">
        <v>539</v>
      </c>
      <c r="C194" s="596" t="s">
        <v>534</v>
      </c>
      <c r="D194" s="369" t="e">
        <f>'1. Stammdaten'!D51/D49</f>
        <v>#VALUE!</v>
      </c>
      <c r="E194" s="369" t="e">
        <f>'1. Stammdaten'!E51/E49</f>
        <v>#VALUE!</v>
      </c>
      <c r="F194" s="369" t="e">
        <f>'1. Stammdaten'!F51/F49</f>
        <v>#VALUE!</v>
      </c>
      <c r="G194" s="369" t="e">
        <f>'1. Stammdaten'!G51/G49</f>
        <v>#VALUE!</v>
      </c>
      <c r="H194" s="369" t="e">
        <f>'1. Stammdaten'!H51/H49</f>
        <v>#VALUE!</v>
      </c>
      <c r="I194" s="369" t="e">
        <f>'1. Stammdaten'!I51/I49</f>
        <v>#VALUE!</v>
      </c>
    </row>
    <row r="195" spans="2:9" x14ac:dyDescent="0.2">
      <c r="B195" s="372"/>
      <c r="C195" s="372"/>
      <c r="D195" s="374"/>
      <c r="E195" s="374"/>
      <c r="F195" s="374"/>
      <c r="G195" s="374"/>
      <c r="H195" s="374"/>
      <c r="I195" s="374"/>
    </row>
    <row r="196" spans="2:9" ht="18" x14ac:dyDescent="0.2">
      <c r="B196" s="854" t="s">
        <v>116</v>
      </c>
      <c r="C196" s="855"/>
      <c r="D196" s="855"/>
      <c r="E196" s="855"/>
      <c r="F196" s="855"/>
      <c r="G196" s="855"/>
      <c r="H196" s="855"/>
      <c r="I196" s="856"/>
    </row>
    <row r="197" spans="2:9" x14ac:dyDescent="0.2">
      <c r="B197" s="165"/>
      <c r="C197" s="165"/>
      <c r="D197" s="166"/>
      <c r="E197" s="166"/>
      <c r="F197" s="166"/>
      <c r="G197" s="166"/>
      <c r="H197" s="166"/>
      <c r="I197" s="166"/>
    </row>
  </sheetData>
  <sheetProtection password="A1B2" sheet="1" objects="1" scenarios="1"/>
  <mergeCells count="12">
    <mergeCell ref="B196:I196"/>
    <mergeCell ref="E2:F2"/>
    <mergeCell ref="G2:I2"/>
    <mergeCell ref="C4:I4"/>
    <mergeCell ref="C5:I5"/>
    <mergeCell ref="B2:D2"/>
    <mergeCell ref="B7:I7"/>
    <mergeCell ref="B55:I55"/>
    <mergeCell ref="B62:I62"/>
    <mergeCell ref="B116:I116"/>
    <mergeCell ref="B123:I123"/>
    <mergeCell ref="B144:I144"/>
  </mergeCells>
  <phoneticPr fontId="0" type="noConversion"/>
  <pageMargins left="0.7" right="0.7" top="0.78740157499999996" bottom="0.78740157499999996" header="0.3" footer="0.3"/>
  <pageSetup paperSize="9" scale="81" orientation="portrait" r:id="rId1"/>
  <rowBreaks count="7" manualBreakCount="7">
    <brk id="56" min="1" max="7" man="1"/>
    <brk id="108" min="1" max="7" man="1"/>
    <brk id="148" min="1" max="7" man="1"/>
    <brk id="194" min="1" max="7" man="1"/>
    <brk id="240" max="16383" man="1"/>
    <brk id="285" max="16383" man="1"/>
    <brk id="336" min="1" max="7" man="1"/>
  </rowBreaks>
  <colBreaks count="1" manualBreakCount="1">
    <brk id="9" max="1048575" man="1"/>
  </colBreaks>
  <ignoredErrors>
    <ignoredError sqref="D103:I103 D112:I115 D127:I132 D145:I146 D167:I170 D63:I64 D84:I84 E104:I104 E111:I111 E141:I141 D105:I106 D58:I60 D66:I71 D120:I122 D124:I125 D142:I143 D108:I109 D107:E107 G107:I107 D150:I158 D161:I164" evalError="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tabColor rgb="FFC4D79B"/>
    <pageSetUpPr fitToPage="1"/>
  </sheetPr>
  <dimension ref="B1:J71"/>
  <sheetViews>
    <sheetView zoomScale="85" zoomScaleNormal="85" zoomScaleSheetLayoutView="80" workbookViewId="0">
      <selection activeCell="D19" sqref="D19:I19"/>
    </sheetView>
  </sheetViews>
  <sheetFormatPr baseColWidth="10" defaultColWidth="11.42578125" defaultRowHeight="14.25" x14ac:dyDescent="0.2"/>
  <cols>
    <col min="1" max="1" width="3.42578125" style="1" customWidth="1"/>
    <col min="2" max="2" width="37.85546875" style="2" customWidth="1"/>
    <col min="3" max="3" width="13" style="2" customWidth="1"/>
    <col min="4" max="9" width="17.5703125" style="1" customWidth="1"/>
    <col min="10" max="10" width="16.140625" style="1" customWidth="1"/>
    <col min="11" max="16384" width="11.42578125" style="1"/>
  </cols>
  <sheetData>
    <row r="1" spans="2:10" ht="14.45" thickBot="1" x14ac:dyDescent="0.3"/>
    <row r="2" spans="2:10" ht="49.5" customHeight="1" thickBot="1" x14ac:dyDescent="0.25">
      <c r="B2" s="34" t="s">
        <v>86</v>
      </c>
      <c r="C2" s="35"/>
      <c r="D2" s="35"/>
      <c r="E2" s="864" t="s">
        <v>239</v>
      </c>
      <c r="F2" s="865"/>
      <c r="G2" s="655" t="s">
        <v>238</v>
      </c>
      <c r="H2" s="655"/>
      <c r="I2" s="656"/>
      <c r="J2" s="25"/>
    </row>
    <row r="3" spans="2:10" ht="14.1" customHeight="1" x14ac:dyDescent="0.25">
      <c r="B3" s="27"/>
      <c r="C3" s="27"/>
      <c r="D3" s="27"/>
      <c r="E3" s="27"/>
      <c r="F3" s="27"/>
      <c r="G3" s="27"/>
      <c r="H3" s="28"/>
      <c r="I3" s="28"/>
      <c r="J3" s="28"/>
    </row>
    <row r="4" spans="2:10" ht="18.75" customHeight="1" x14ac:dyDescent="0.25">
      <c r="B4" s="652" t="s">
        <v>228</v>
      </c>
      <c r="C4" s="653"/>
      <c r="D4" s="653"/>
      <c r="E4" s="653"/>
      <c r="F4" s="653"/>
      <c r="G4" s="653"/>
      <c r="H4" s="653"/>
      <c r="I4" s="654"/>
      <c r="J4" s="29"/>
    </row>
    <row r="5" spans="2:10" ht="18.75" customHeight="1" x14ac:dyDescent="0.25">
      <c r="B5" s="626" t="s">
        <v>229</v>
      </c>
      <c r="C5" s="627"/>
      <c r="D5" s="649" t="s">
        <v>371</v>
      </c>
      <c r="E5" s="650"/>
      <c r="F5" s="650"/>
      <c r="G5" s="650"/>
      <c r="H5" s="650"/>
      <c r="I5" s="651"/>
      <c r="J5" s="30"/>
    </row>
    <row r="6" spans="2:10" ht="18.75" customHeight="1" x14ac:dyDescent="0.2">
      <c r="B6" s="626" t="s">
        <v>307</v>
      </c>
      <c r="C6" s="627"/>
      <c r="D6" s="643"/>
      <c r="E6" s="644"/>
      <c r="F6" s="644"/>
      <c r="G6" s="644"/>
      <c r="H6" s="644"/>
      <c r="I6" s="645"/>
      <c r="J6" s="30"/>
    </row>
    <row r="7" spans="2:10" ht="18.75" customHeight="1" x14ac:dyDescent="0.2">
      <c r="B7" s="626" t="s">
        <v>308</v>
      </c>
      <c r="C7" s="627"/>
      <c r="D7" s="643"/>
      <c r="E7" s="644"/>
      <c r="F7" s="644"/>
      <c r="G7" s="644"/>
      <c r="H7" s="644"/>
      <c r="I7" s="645"/>
      <c r="J7" s="30"/>
    </row>
    <row r="8" spans="2:10" ht="18.75" customHeight="1" x14ac:dyDescent="0.2">
      <c r="B8" s="626" t="s">
        <v>82</v>
      </c>
      <c r="C8" s="627"/>
      <c r="D8" s="643"/>
      <c r="E8" s="644"/>
      <c r="F8" s="644"/>
      <c r="G8" s="644"/>
      <c r="H8" s="644"/>
      <c r="I8" s="645"/>
      <c r="J8" s="30"/>
    </row>
    <row r="9" spans="2:10" ht="18.75" customHeight="1" x14ac:dyDescent="0.25">
      <c r="B9" s="104"/>
      <c r="C9" s="104"/>
      <c r="D9" s="104"/>
      <c r="E9" s="104"/>
      <c r="F9" s="104"/>
      <c r="G9" s="104"/>
      <c r="H9" s="105"/>
      <c r="I9" s="105"/>
      <c r="J9" s="28"/>
    </row>
    <row r="10" spans="2:10" ht="18.75" customHeight="1" x14ac:dyDescent="0.25">
      <c r="B10" s="652" t="s">
        <v>55</v>
      </c>
      <c r="C10" s="653"/>
      <c r="D10" s="653"/>
      <c r="E10" s="653"/>
      <c r="F10" s="653"/>
      <c r="G10" s="653"/>
      <c r="H10" s="653"/>
      <c r="I10" s="654"/>
      <c r="J10" s="29"/>
    </row>
    <row r="11" spans="2:10" ht="18.75" customHeight="1" x14ac:dyDescent="0.25">
      <c r="B11" s="626" t="s">
        <v>56</v>
      </c>
      <c r="C11" s="627"/>
      <c r="D11" s="657" t="s">
        <v>264</v>
      </c>
      <c r="E11" s="658"/>
      <c r="F11" s="658"/>
      <c r="G11" s="658"/>
      <c r="H11" s="658"/>
      <c r="I11" s="659"/>
      <c r="J11" s="29"/>
    </row>
    <row r="12" spans="2:10" ht="18.75" customHeight="1" x14ac:dyDescent="0.2">
      <c r="B12" s="673" t="s">
        <v>222</v>
      </c>
      <c r="C12" s="674"/>
      <c r="D12" s="667"/>
      <c r="E12" s="668"/>
      <c r="F12" s="668"/>
      <c r="G12" s="668"/>
      <c r="H12" s="668"/>
      <c r="I12" s="669"/>
      <c r="J12" s="29"/>
    </row>
    <row r="13" spans="2:10" ht="18.75" customHeight="1" x14ac:dyDescent="0.2">
      <c r="B13" s="675"/>
      <c r="C13" s="676"/>
      <c r="D13" s="670"/>
      <c r="E13" s="671"/>
      <c r="F13" s="671"/>
      <c r="G13" s="671"/>
      <c r="H13" s="671"/>
      <c r="I13" s="672"/>
      <c r="J13" s="29"/>
    </row>
    <row r="14" spans="2:10" ht="18.75" customHeight="1" x14ac:dyDescent="0.25">
      <c r="B14" s="626" t="s">
        <v>80</v>
      </c>
      <c r="C14" s="627"/>
      <c r="D14" s="643"/>
      <c r="E14" s="644"/>
      <c r="F14" s="644"/>
      <c r="G14" s="644"/>
      <c r="H14" s="644"/>
      <c r="I14" s="645"/>
      <c r="J14" s="29"/>
    </row>
    <row r="15" spans="2:10" ht="18.75" customHeight="1" x14ac:dyDescent="0.2">
      <c r="B15" s="628" t="s">
        <v>100</v>
      </c>
      <c r="C15" s="629"/>
      <c r="D15" s="643"/>
      <c r="E15" s="644"/>
      <c r="F15" s="644"/>
      <c r="G15" s="644"/>
      <c r="H15" s="644"/>
      <c r="I15" s="645"/>
      <c r="J15" s="29"/>
    </row>
    <row r="16" spans="2:10" ht="18.75" customHeight="1" x14ac:dyDescent="0.2">
      <c r="B16" s="628" t="s">
        <v>81</v>
      </c>
      <c r="C16" s="629"/>
      <c r="D16" s="643"/>
      <c r="E16" s="644"/>
      <c r="F16" s="644"/>
      <c r="G16" s="644"/>
      <c r="H16" s="644"/>
      <c r="I16" s="645"/>
      <c r="J16" s="28"/>
    </row>
    <row r="17" spans="2:10" ht="18.75" customHeight="1" x14ac:dyDescent="0.25">
      <c r="B17" s="626" t="s">
        <v>69</v>
      </c>
      <c r="C17" s="627"/>
      <c r="D17" s="643"/>
      <c r="E17" s="644"/>
      <c r="F17" s="644"/>
      <c r="G17" s="644"/>
      <c r="H17" s="644"/>
      <c r="I17" s="645"/>
      <c r="J17" s="29"/>
    </row>
    <row r="18" spans="2:10" ht="18.75" customHeight="1" x14ac:dyDescent="0.25">
      <c r="B18" s="628" t="s">
        <v>298</v>
      </c>
      <c r="C18" s="629"/>
      <c r="D18" s="643"/>
      <c r="E18" s="644"/>
      <c r="F18" s="644"/>
      <c r="G18" s="644"/>
      <c r="H18" s="644"/>
      <c r="I18" s="645"/>
      <c r="J18" s="29"/>
    </row>
    <row r="19" spans="2:10" ht="18.75" customHeight="1" x14ac:dyDescent="0.2">
      <c r="B19" s="628" t="s">
        <v>299</v>
      </c>
      <c r="C19" s="629"/>
      <c r="D19" s="643"/>
      <c r="E19" s="644"/>
      <c r="F19" s="644"/>
      <c r="G19" s="644"/>
      <c r="H19" s="644"/>
      <c r="I19" s="645"/>
      <c r="J19" s="29"/>
    </row>
    <row r="20" spans="2:10" ht="18.75" customHeight="1" x14ac:dyDescent="0.25">
      <c r="B20" s="628" t="s">
        <v>300</v>
      </c>
      <c r="C20" s="629"/>
      <c r="D20" s="643"/>
      <c r="E20" s="644"/>
      <c r="F20" s="644"/>
      <c r="G20" s="644"/>
      <c r="H20" s="644"/>
      <c r="I20" s="645"/>
      <c r="J20" s="29"/>
    </row>
    <row r="21" spans="2:10" ht="18.75" customHeight="1" x14ac:dyDescent="0.2">
      <c r="B21" s="628" t="s">
        <v>301</v>
      </c>
      <c r="C21" s="629"/>
      <c r="D21" s="643" t="s">
        <v>302</v>
      </c>
      <c r="E21" s="644"/>
      <c r="F21" s="644"/>
      <c r="G21" s="644"/>
      <c r="H21" s="644"/>
      <c r="I21" s="645"/>
      <c r="J21" s="29"/>
    </row>
    <row r="22" spans="2:10" ht="18.75" customHeight="1" x14ac:dyDescent="0.2">
      <c r="B22" s="628" t="s">
        <v>303</v>
      </c>
      <c r="C22" s="629"/>
      <c r="D22" s="660" t="s">
        <v>304</v>
      </c>
      <c r="E22" s="661"/>
      <c r="F22" s="661"/>
      <c r="G22" s="661"/>
      <c r="H22" s="661"/>
      <c r="I22" s="662"/>
      <c r="J22" s="29"/>
    </row>
    <row r="23" spans="2:10" ht="18.75" customHeight="1" x14ac:dyDescent="0.2">
      <c r="B23" s="628" t="s">
        <v>305</v>
      </c>
      <c r="C23" s="629"/>
      <c r="D23" s="643"/>
      <c r="E23" s="644"/>
      <c r="F23" s="644"/>
      <c r="G23" s="644"/>
      <c r="H23" s="644"/>
      <c r="I23" s="645"/>
      <c r="J23" s="29"/>
    </row>
    <row r="24" spans="2:10" ht="18.75" customHeight="1" x14ac:dyDescent="0.2">
      <c r="B24" s="106"/>
      <c r="C24" s="106"/>
      <c r="D24" s="106"/>
      <c r="E24" s="106"/>
      <c r="F24" s="106"/>
      <c r="G24" s="106"/>
      <c r="H24" s="107"/>
      <c r="I24" s="108"/>
      <c r="J24" s="29"/>
    </row>
    <row r="25" spans="2:10" ht="18.75" customHeight="1" x14ac:dyDescent="0.2">
      <c r="B25" s="652" t="s">
        <v>57</v>
      </c>
      <c r="C25" s="653"/>
      <c r="D25" s="653"/>
      <c r="E25" s="653"/>
      <c r="F25" s="653"/>
      <c r="G25" s="653"/>
      <c r="H25" s="653"/>
      <c r="I25" s="654"/>
      <c r="J25" s="28"/>
    </row>
    <row r="26" spans="2:10" ht="18.75" customHeight="1" x14ac:dyDescent="0.2">
      <c r="B26" s="664" t="s">
        <v>58</v>
      </c>
      <c r="C26" s="666"/>
      <c r="D26" s="664" t="s">
        <v>59</v>
      </c>
      <c r="E26" s="665"/>
      <c r="F26" s="665"/>
      <c r="G26" s="665"/>
      <c r="H26" s="665"/>
      <c r="I26" s="666"/>
      <c r="J26" s="29"/>
    </row>
    <row r="27" spans="2:10" ht="18.75" customHeight="1" x14ac:dyDescent="0.2">
      <c r="B27" s="626" t="s">
        <v>60</v>
      </c>
      <c r="C27" s="627"/>
      <c r="D27" s="646"/>
      <c r="E27" s="647"/>
      <c r="F27" s="647"/>
      <c r="G27" s="647"/>
      <c r="H27" s="647"/>
      <c r="I27" s="648"/>
      <c r="J27" s="29"/>
    </row>
    <row r="28" spans="2:10" ht="18.75" customHeight="1" x14ac:dyDescent="0.2">
      <c r="B28" s="626" t="s">
        <v>61</v>
      </c>
      <c r="C28" s="627"/>
      <c r="D28" s="646"/>
      <c r="E28" s="647"/>
      <c r="F28" s="647"/>
      <c r="G28" s="647"/>
      <c r="H28" s="647"/>
      <c r="I28" s="648"/>
      <c r="J28" s="29"/>
    </row>
    <row r="29" spans="2:10" ht="18.75" customHeight="1" x14ac:dyDescent="0.2">
      <c r="B29" s="626" t="s">
        <v>62</v>
      </c>
      <c r="C29" s="627"/>
      <c r="D29" s="646"/>
      <c r="E29" s="647"/>
      <c r="F29" s="647"/>
      <c r="G29" s="647"/>
      <c r="H29" s="647"/>
      <c r="I29" s="648"/>
      <c r="J29" s="31"/>
    </row>
    <row r="30" spans="2:10" ht="18.75" customHeight="1" x14ac:dyDescent="0.2">
      <c r="B30" s="626" t="s">
        <v>63</v>
      </c>
      <c r="C30" s="627"/>
      <c r="D30" s="646"/>
      <c r="E30" s="647"/>
      <c r="F30" s="647"/>
      <c r="G30" s="647"/>
      <c r="H30" s="647"/>
      <c r="I30" s="648"/>
      <c r="J30" s="29"/>
    </row>
    <row r="31" spans="2:10" ht="18.75" customHeight="1" x14ac:dyDescent="0.2">
      <c r="B31" s="626" t="s">
        <v>64</v>
      </c>
      <c r="C31" s="627"/>
      <c r="D31" s="646"/>
      <c r="E31" s="647"/>
      <c r="F31" s="647"/>
      <c r="G31" s="647"/>
      <c r="H31" s="647"/>
      <c r="I31" s="648"/>
      <c r="J31" s="29"/>
    </row>
    <row r="32" spans="2:10" ht="18.75" customHeight="1" x14ac:dyDescent="0.25">
      <c r="B32" s="626" t="s">
        <v>65</v>
      </c>
      <c r="C32" s="627"/>
      <c r="D32" s="646"/>
      <c r="E32" s="647"/>
      <c r="F32" s="647"/>
      <c r="G32" s="647"/>
      <c r="H32" s="647"/>
      <c r="I32" s="648"/>
      <c r="J32" s="32"/>
    </row>
    <row r="33" spans="2:10" ht="18.75" customHeight="1" x14ac:dyDescent="0.2">
      <c r="B33" s="626" t="s">
        <v>66</v>
      </c>
      <c r="C33" s="627"/>
      <c r="D33" s="646"/>
      <c r="E33" s="647"/>
      <c r="F33" s="647"/>
      <c r="G33" s="647"/>
      <c r="H33" s="647"/>
      <c r="I33" s="648"/>
      <c r="J33" s="33"/>
    </row>
    <row r="34" spans="2:10" ht="18.75" customHeight="1" x14ac:dyDescent="0.2">
      <c r="B34" s="626" t="s">
        <v>67</v>
      </c>
      <c r="C34" s="627"/>
      <c r="D34" s="646"/>
      <c r="E34" s="647"/>
      <c r="F34" s="647"/>
      <c r="G34" s="647"/>
      <c r="H34" s="647"/>
      <c r="I34" s="648"/>
      <c r="J34" s="33"/>
    </row>
    <row r="35" spans="2:10" ht="18.75" customHeight="1" x14ac:dyDescent="0.2">
      <c r="B35" s="303" t="s">
        <v>306</v>
      </c>
      <c r="C35" s="304"/>
      <c r="D35" s="300"/>
      <c r="E35" s="301"/>
      <c r="F35" s="301"/>
      <c r="G35" s="301"/>
      <c r="H35" s="301"/>
      <c r="I35" s="302"/>
      <c r="J35" s="33"/>
    </row>
    <row r="36" spans="2:10" ht="18.75" customHeight="1" x14ac:dyDescent="0.2">
      <c r="B36" s="630" t="s">
        <v>68</v>
      </c>
      <c r="C36" s="631"/>
      <c r="D36" s="646"/>
      <c r="E36" s="647"/>
      <c r="F36" s="647"/>
      <c r="G36" s="647"/>
      <c r="H36" s="647"/>
      <c r="I36" s="648"/>
      <c r="J36" s="33"/>
    </row>
    <row r="37" spans="2:10" ht="18.75" customHeight="1" x14ac:dyDescent="0.2">
      <c r="B37" s="106"/>
      <c r="C37" s="106"/>
      <c r="D37" s="106"/>
      <c r="E37" s="106"/>
      <c r="F37" s="106"/>
      <c r="G37" s="106"/>
      <c r="H37" s="107"/>
      <c r="I37" s="109"/>
      <c r="J37" s="33"/>
    </row>
    <row r="38" spans="2:10" ht="18.75" customHeight="1" x14ac:dyDescent="0.25">
      <c r="B38" s="637" t="s">
        <v>84</v>
      </c>
      <c r="C38" s="663"/>
      <c r="D38" s="663"/>
      <c r="E38" s="663"/>
      <c r="F38" s="663"/>
      <c r="G38" s="663"/>
      <c r="H38" s="663"/>
      <c r="I38" s="638"/>
      <c r="J38" s="33"/>
    </row>
    <row r="39" spans="2:10" ht="18.75" customHeight="1" x14ac:dyDescent="0.25">
      <c r="B39" s="628" t="s">
        <v>309</v>
      </c>
      <c r="C39" s="629"/>
      <c r="D39" s="632"/>
      <c r="E39" s="633"/>
      <c r="F39" s="633"/>
      <c r="G39" s="633"/>
      <c r="H39" s="633"/>
      <c r="I39" s="634"/>
      <c r="J39" s="28"/>
    </row>
    <row r="40" spans="2:10" ht="18.75" customHeight="1" x14ac:dyDescent="0.25">
      <c r="B40" s="628" t="s">
        <v>83</v>
      </c>
      <c r="C40" s="629"/>
      <c r="D40" s="646"/>
      <c r="E40" s="647"/>
      <c r="F40" s="647"/>
      <c r="G40" s="647"/>
      <c r="H40" s="647"/>
      <c r="I40" s="648"/>
      <c r="J40" s="28"/>
    </row>
    <row r="41" spans="2:10" ht="19.5" customHeight="1" x14ac:dyDescent="0.25">
      <c r="B41" s="635" t="s">
        <v>310</v>
      </c>
      <c r="C41" s="636"/>
      <c r="D41" s="300"/>
      <c r="E41" s="301"/>
      <c r="F41" s="301"/>
      <c r="G41" s="301"/>
      <c r="H41" s="301"/>
      <c r="I41" s="302"/>
      <c r="J41" s="28"/>
    </row>
    <row r="42" spans="2:10" ht="35.25" customHeight="1" x14ac:dyDescent="0.25">
      <c r="B42" s="635" t="s">
        <v>311</v>
      </c>
      <c r="C42" s="636"/>
      <c r="D42" s="300"/>
      <c r="E42" s="301"/>
      <c r="F42" s="301"/>
      <c r="G42" s="301"/>
      <c r="H42" s="301"/>
      <c r="I42" s="302"/>
      <c r="J42" s="28"/>
    </row>
    <row r="43" spans="2:10" ht="68.25" customHeight="1" x14ac:dyDescent="0.2">
      <c r="B43" s="635" t="s">
        <v>312</v>
      </c>
      <c r="C43" s="636"/>
      <c r="D43" s="300"/>
      <c r="E43" s="301"/>
      <c r="F43" s="301"/>
      <c r="G43" s="301"/>
      <c r="H43" s="301"/>
      <c r="I43" s="302"/>
      <c r="J43" s="28"/>
    </row>
    <row r="44" spans="2:10" ht="18.75" customHeight="1" x14ac:dyDescent="0.3">
      <c r="B44" s="637"/>
      <c r="C44" s="638"/>
      <c r="D44" s="307">
        <f>Inhaltsverzeichnis!D18</f>
        <v>2017</v>
      </c>
      <c r="E44" s="117">
        <f>D44+1</f>
        <v>2018</v>
      </c>
      <c r="F44" s="117">
        <f>E44+1</f>
        <v>2019</v>
      </c>
      <c r="G44" s="117">
        <f>F44+1</f>
        <v>2020</v>
      </c>
      <c r="H44" s="117">
        <f>G44+1</f>
        <v>2021</v>
      </c>
      <c r="I44" s="118">
        <f>H44+1</f>
        <v>2022</v>
      </c>
      <c r="J44" s="28"/>
    </row>
    <row r="45" spans="2:10" ht="18.75" customHeight="1" x14ac:dyDescent="0.25">
      <c r="B45" s="628" t="s">
        <v>144</v>
      </c>
      <c r="C45" s="629"/>
      <c r="D45" s="110"/>
      <c r="E45" s="110"/>
      <c r="F45" s="110"/>
      <c r="G45" s="110"/>
      <c r="H45" s="110"/>
      <c r="I45" s="110"/>
      <c r="J45" s="28"/>
    </row>
    <row r="46" spans="2:10" ht="18.75" customHeight="1" x14ac:dyDescent="0.25">
      <c r="B46" s="628" t="s">
        <v>99</v>
      </c>
      <c r="C46" s="629"/>
      <c r="D46" s="111"/>
      <c r="E46" s="111"/>
      <c r="F46" s="111"/>
      <c r="G46" s="111"/>
      <c r="H46" s="112"/>
      <c r="I46" s="113"/>
      <c r="J46" s="28"/>
    </row>
    <row r="47" spans="2:10" ht="18.75" customHeight="1" x14ac:dyDescent="0.2">
      <c r="B47" s="639" t="s">
        <v>177</v>
      </c>
      <c r="C47" s="640"/>
      <c r="D47" s="113"/>
      <c r="E47" s="113"/>
      <c r="F47" s="113"/>
      <c r="G47" s="113"/>
      <c r="H47" s="113"/>
      <c r="I47" s="113"/>
      <c r="J47" s="28"/>
    </row>
    <row r="48" spans="2:10" ht="18.75" customHeight="1" x14ac:dyDescent="0.2">
      <c r="B48" s="628" t="s">
        <v>101</v>
      </c>
      <c r="C48" s="629"/>
      <c r="D48" s="110"/>
      <c r="E48" s="110"/>
      <c r="F48" s="110"/>
      <c r="G48" s="110"/>
      <c r="H48" s="110"/>
      <c r="I48" s="110"/>
      <c r="J48" s="28"/>
    </row>
    <row r="49" spans="2:10" ht="18.75" customHeight="1" x14ac:dyDescent="0.2">
      <c r="B49" s="628" t="s">
        <v>102</v>
      </c>
      <c r="C49" s="629"/>
      <c r="D49" s="110"/>
      <c r="E49" s="110"/>
      <c r="F49" s="110"/>
      <c r="G49" s="110"/>
      <c r="H49" s="110"/>
      <c r="I49" s="110"/>
      <c r="J49" s="28"/>
    </row>
    <row r="50" spans="2:10" ht="18.75" customHeight="1" x14ac:dyDescent="0.2">
      <c r="B50" s="628" t="s">
        <v>444</v>
      </c>
      <c r="C50" s="629"/>
      <c r="D50" s="110"/>
      <c r="E50" s="110"/>
      <c r="F50" s="110"/>
      <c r="G50" s="110"/>
      <c r="H50" s="110"/>
      <c r="I50" s="110"/>
      <c r="J50" s="28"/>
    </row>
    <row r="51" spans="2:10" ht="18.75" customHeight="1" x14ac:dyDescent="0.2">
      <c r="B51" s="628" t="s">
        <v>443</v>
      </c>
      <c r="C51" s="629"/>
      <c r="D51" s="110"/>
      <c r="E51" s="110"/>
      <c r="F51" s="110"/>
      <c r="G51" s="110"/>
      <c r="H51" s="110"/>
      <c r="I51" s="110"/>
      <c r="J51" s="28"/>
    </row>
    <row r="52" spans="2:10" ht="18.75" customHeight="1" x14ac:dyDescent="0.2">
      <c r="B52" s="628" t="s">
        <v>103</v>
      </c>
      <c r="C52" s="629"/>
      <c r="D52" s="110"/>
      <c r="E52" s="110"/>
      <c r="F52" s="110"/>
      <c r="G52" s="110"/>
      <c r="H52" s="110"/>
      <c r="I52" s="110"/>
      <c r="J52" s="28"/>
    </row>
    <row r="53" spans="2:10" ht="18.75" customHeight="1" x14ac:dyDescent="0.2">
      <c r="B53" s="641" t="s">
        <v>104</v>
      </c>
      <c r="C53" s="642"/>
      <c r="D53" s="113"/>
      <c r="E53" s="113"/>
      <c r="F53" s="113"/>
      <c r="G53" s="113"/>
      <c r="H53" s="113"/>
      <c r="I53" s="113"/>
      <c r="J53" s="28"/>
    </row>
    <row r="54" spans="2:10" ht="18.75" customHeight="1" x14ac:dyDescent="0.25">
      <c r="B54" s="628" t="s">
        <v>132</v>
      </c>
      <c r="C54" s="629"/>
      <c r="D54" s="114"/>
      <c r="E54" s="114"/>
      <c r="F54" s="114"/>
      <c r="G54" s="114"/>
      <c r="H54" s="114"/>
      <c r="I54" s="114"/>
      <c r="J54" s="28"/>
    </row>
    <row r="55" spans="2:10" ht="39.75" customHeight="1" x14ac:dyDescent="0.2">
      <c r="B55" s="115" t="s">
        <v>148</v>
      </c>
      <c r="C55" s="115" t="s">
        <v>221</v>
      </c>
      <c r="D55" s="114"/>
      <c r="E55" s="114"/>
      <c r="F55" s="114"/>
      <c r="G55" s="114"/>
      <c r="H55" s="114"/>
      <c r="I55" s="114"/>
      <c r="J55" s="28"/>
    </row>
    <row r="56" spans="2:10" ht="33.75" customHeight="1" x14ac:dyDescent="0.2">
      <c r="B56" s="115" t="s">
        <v>148</v>
      </c>
      <c r="C56" s="115" t="s">
        <v>221</v>
      </c>
      <c r="D56" s="114"/>
      <c r="E56" s="114"/>
      <c r="F56" s="114"/>
      <c r="G56" s="114"/>
      <c r="H56" s="114"/>
      <c r="I56" s="114"/>
      <c r="J56" s="28"/>
    </row>
    <row r="57" spans="2:10" ht="33.75" customHeight="1" x14ac:dyDescent="0.2">
      <c r="B57" s="115" t="s">
        <v>451</v>
      </c>
      <c r="C57" s="115" t="s">
        <v>221</v>
      </c>
      <c r="D57" s="114"/>
      <c r="E57" s="114"/>
      <c r="F57" s="114"/>
      <c r="G57" s="114"/>
      <c r="H57" s="114"/>
      <c r="I57" s="114"/>
      <c r="J57" s="28"/>
    </row>
    <row r="58" spans="2:10" ht="33.75" customHeight="1" x14ac:dyDescent="0.2">
      <c r="B58" s="115" t="s">
        <v>451</v>
      </c>
      <c r="C58" s="115" t="s">
        <v>221</v>
      </c>
      <c r="D58" s="114"/>
      <c r="E58" s="114"/>
      <c r="F58" s="114"/>
      <c r="G58" s="114"/>
      <c r="H58" s="114"/>
      <c r="I58" s="114"/>
      <c r="J58" s="28"/>
    </row>
    <row r="59" spans="2:10" ht="33.75" customHeight="1" x14ac:dyDescent="0.2">
      <c r="B59" s="115" t="s">
        <v>451</v>
      </c>
      <c r="C59" s="115" t="s">
        <v>221</v>
      </c>
      <c r="D59" s="114"/>
      <c r="E59" s="114"/>
      <c r="F59" s="114"/>
      <c r="G59" s="114"/>
      <c r="H59" s="114"/>
      <c r="I59" s="114"/>
      <c r="J59" s="28"/>
    </row>
    <row r="60" spans="2:10" ht="33.75" customHeight="1" x14ac:dyDescent="0.2">
      <c r="B60" s="115" t="s">
        <v>451</v>
      </c>
      <c r="C60" s="115" t="s">
        <v>221</v>
      </c>
      <c r="D60" s="114"/>
      <c r="E60" s="114"/>
      <c r="F60" s="114"/>
      <c r="G60" s="114"/>
      <c r="H60" s="114"/>
      <c r="I60" s="114"/>
      <c r="J60" s="28"/>
    </row>
    <row r="61" spans="2:10" ht="18.75" customHeight="1" x14ac:dyDescent="0.3">
      <c r="B61" s="116"/>
      <c r="C61" s="116"/>
      <c r="D61" s="24"/>
      <c r="E61" s="24"/>
      <c r="F61" s="24"/>
      <c r="G61" s="24"/>
      <c r="H61" s="24"/>
      <c r="I61" s="24"/>
    </row>
    <row r="62" spans="2:10" ht="15.6" x14ac:dyDescent="0.3">
      <c r="B62" s="637" t="s">
        <v>313</v>
      </c>
      <c r="C62" s="663"/>
      <c r="D62" s="663"/>
      <c r="E62" s="663"/>
      <c r="F62" s="663"/>
      <c r="G62" s="663"/>
      <c r="H62" s="663"/>
      <c r="I62" s="638"/>
    </row>
    <row r="63" spans="2:10" ht="15" x14ac:dyDescent="0.25">
      <c r="B63" s="628" t="s">
        <v>314</v>
      </c>
      <c r="C63" s="629"/>
      <c r="D63" s="632"/>
      <c r="E63" s="633"/>
      <c r="F63" s="633"/>
      <c r="G63" s="633"/>
      <c r="H63" s="633"/>
      <c r="I63" s="634"/>
    </row>
    <row r="64" spans="2:10" ht="16.350000000000001" x14ac:dyDescent="0.3">
      <c r="B64" s="116"/>
      <c r="C64" s="116"/>
      <c r="D64" s="24"/>
      <c r="E64" s="24"/>
      <c r="F64" s="24"/>
      <c r="G64" s="24"/>
      <c r="H64" s="24"/>
      <c r="I64" s="24"/>
    </row>
    <row r="65" spans="2:9" ht="15" x14ac:dyDescent="0.3">
      <c r="B65" s="116"/>
      <c r="C65" s="116"/>
      <c r="D65" s="24"/>
      <c r="E65" s="24"/>
      <c r="F65" s="24"/>
      <c r="G65" s="24"/>
      <c r="H65" s="24"/>
      <c r="I65" s="24"/>
    </row>
    <row r="66" spans="2:9" ht="15" x14ac:dyDescent="0.3">
      <c r="B66" s="116"/>
      <c r="C66" s="116"/>
      <c r="D66" s="24"/>
      <c r="E66" s="24"/>
      <c r="F66" s="24"/>
      <c r="G66" s="24"/>
      <c r="H66" s="24"/>
      <c r="I66" s="24"/>
    </row>
    <row r="67" spans="2:9" ht="15" x14ac:dyDescent="0.3">
      <c r="B67" s="116"/>
      <c r="C67" s="116"/>
      <c r="D67" s="24"/>
      <c r="E67" s="24"/>
      <c r="F67" s="24"/>
      <c r="G67" s="24"/>
      <c r="H67" s="24"/>
      <c r="I67" s="24"/>
    </row>
    <row r="68" spans="2:9" ht="13.5" x14ac:dyDescent="0.25">
      <c r="B68" s="19"/>
      <c r="C68" s="19"/>
      <c r="D68" s="3"/>
      <c r="E68" s="3"/>
      <c r="F68" s="3"/>
      <c r="G68" s="3"/>
    </row>
    <row r="69" spans="2:9" ht="15" customHeight="1" x14ac:dyDescent="0.25"/>
    <row r="70" spans="2:9" ht="15" customHeight="1" x14ac:dyDescent="0.25"/>
    <row r="71" spans="2:9" x14ac:dyDescent="0.2">
      <c r="H71" s="3"/>
    </row>
  </sheetData>
  <sheetProtection password="A1B2" sheet="1" objects="1" scenarios="1"/>
  <mergeCells count="79">
    <mergeCell ref="B62:I62"/>
    <mergeCell ref="D14:I14"/>
    <mergeCell ref="D12:I13"/>
    <mergeCell ref="B12:C13"/>
    <mergeCell ref="B14:C14"/>
    <mergeCell ref="D17:I17"/>
    <mergeCell ref="D15:I15"/>
    <mergeCell ref="D16:I16"/>
    <mergeCell ref="B26:C26"/>
    <mergeCell ref="B18:C18"/>
    <mergeCell ref="D18:I18"/>
    <mergeCell ref="B19:C19"/>
    <mergeCell ref="D19:I19"/>
    <mergeCell ref="B50:C50"/>
    <mergeCell ref="D20:I20"/>
    <mergeCell ref="B21:C21"/>
    <mergeCell ref="B63:C63"/>
    <mergeCell ref="D63:I63"/>
    <mergeCell ref="D22:I22"/>
    <mergeCell ref="B23:C23"/>
    <mergeCell ref="D23:I23"/>
    <mergeCell ref="D33:I33"/>
    <mergeCell ref="D34:I34"/>
    <mergeCell ref="D36:I36"/>
    <mergeCell ref="D40:I40"/>
    <mergeCell ref="D27:I27"/>
    <mergeCell ref="D28:I28"/>
    <mergeCell ref="D30:I30"/>
    <mergeCell ref="B38:I38"/>
    <mergeCell ref="D29:I29"/>
    <mergeCell ref="B25:I25"/>
    <mergeCell ref="D26:I26"/>
    <mergeCell ref="D5:I5"/>
    <mergeCell ref="B4:I4"/>
    <mergeCell ref="G2:I2"/>
    <mergeCell ref="E2:F2"/>
    <mergeCell ref="D11:I11"/>
    <mergeCell ref="B10:I10"/>
    <mergeCell ref="B5:C5"/>
    <mergeCell ref="B11:C11"/>
    <mergeCell ref="B6:C6"/>
    <mergeCell ref="D6:I6"/>
    <mergeCell ref="B7:C7"/>
    <mergeCell ref="D7:I7"/>
    <mergeCell ref="B8:C8"/>
    <mergeCell ref="D8:I8"/>
    <mergeCell ref="D21:I21"/>
    <mergeCell ref="D32:I32"/>
    <mergeCell ref="B28:C28"/>
    <mergeCell ref="B27:C27"/>
    <mergeCell ref="D31:I31"/>
    <mergeCell ref="B54:C54"/>
    <mergeCell ref="B52:C52"/>
    <mergeCell ref="B49:C49"/>
    <mergeCell ref="B48:C48"/>
    <mergeCell ref="B47:C47"/>
    <mergeCell ref="B53:C53"/>
    <mergeCell ref="B51:C51"/>
    <mergeCell ref="B46:C46"/>
    <mergeCell ref="B45:C45"/>
    <mergeCell ref="B39:C39"/>
    <mergeCell ref="B40:C40"/>
    <mergeCell ref="B44:C44"/>
    <mergeCell ref="B36:C36"/>
    <mergeCell ref="D39:I39"/>
    <mergeCell ref="B42:C42"/>
    <mergeCell ref="B41:C41"/>
    <mergeCell ref="B43:C43"/>
    <mergeCell ref="B17:C17"/>
    <mergeCell ref="B15:C15"/>
    <mergeCell ref="B16:C16"/>
    <mergeCell ref="B34:C34"/>
    <mergeCell ref="B32:C32"/>
    <mergeCell ref="B30:C30"/>
    <mergeCell ref="B33:C33"/>
    <mergeCell ref="B31:C31"/>
    <mergeCell ref="B29:C29"/>
    <mergeCell ref="B22:C22"/>
    <mergeCell ref="B20:C20"/>
  </mergeCells>
  <phoneticPr fontId="0" type="noConversion"/>
  <pageMargins left="0.7" right="0.7" top="0.78740157499999996" bottom="0.78740157499999996" header="0.3" footer="0.3"/>
  <pageSetup paperSize="9" scale="59" fitToHeight="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tabColor rgb="FFC4D79B"/>
  </sheetPr>
  <dimension ref="B1:AD289"/>
  <sheetViews>
    <sheetView zoomScale="80" zoomScaleNormal="80" zoomScaleSheetLayoutView="70" workbookViewId="0">
      <selection activeCell="E5" sqref="E5:P5"/>
    </sheetView>
  </sheetViews>
  <sheetFormatPr baseColWidth="10" defaultColWidth="11.42578125" defaultRowHeight="14.25" x14ac:dyDescent="0.2"/>
  <cols>
    <col min="1" max="1" width="3.140625" style="36" customWidth="1"/>
    <col min="2" max="2" width="36.140625" style="36" customWidth="1"/>
    <col min="3" max="4" width="11.42578125" style="36"/>
    <col min="5" max="16" width="13.5703125" style="36" customWidth="1"/>
    <col min="17" max="17" width="11.42578125" style="36"/>
    <col min="18" max="18" width="15.42578125" style="36" customWidth="1"/>
    <col min="19" max="16384" width="11.42578125" style="36"/>
  </cols>
  <sheetData>
    <row r="1" spans="2:30" ht="14.45" thickBot="1" x14ac:dyDescent="0.3"/>
    <row r="2" spans="2:30" ht="57.75" customHeight="1" thickBot="1" x14ac:dyDescent="0.3">
      <c r="B2" s="689" t="s">
        <v>176</v>
      </c>
      <c r="C2" s="690"/>
      <c r="D2" s="690"/>
      <c r="E2" s="690"/>
      <c r="F2" s="690"/>
      <c r="G2" s="690"/>
      <c r="H2" s="690"/>
      <c r="I2" s="690"/>
      <c r="J2" s="691"/>
      <c r="K2" s="866" t="s">
        <v>239</v>
      </c>
      <c r="L2" s="867"/>
      <c r="M2" s="868"/>
      <c r="N2" s="692" t="s">
        <v>238</v>
      </c>
      <c r="O2" s="693"/>
      <c r="P2" s="694"/>
      <c r="Q2" s="37"/>
      <c r="R2" s="37"/>
    </row>
    <row r="3" spans="2:30" s="81" customFormat="1" ht="17.25" customHeight="1" x14ac:dyDescent="0.3">
      <c r="B3" s="77"/>
      <c r="C3" s="77"/>
      <c r="D3" s="77"/>
      <c r="E3" s="77"/>
      <c r="F3" s="77"/>
      <c r="G3" s="77"/>
      <c r="H3" s="77"/>
      <c r="I3" s="77"/>
      <c r="J3" s="77"/>
      <c r="K3" s="78"/>
      <c r="L3" s="79"/>
      <c r="M3" s="79"/>
      <c r="N3" s="85"/>
      <c r="O3" s="85"/>
      <c r="P3" s="85"/>
      <c r="Q3" s="80"/>
      <c r="R3" s="80"/>
    </row>
    <row r="4" spans="2:30" ht="16.5" customHeight="1" x14ac:dyDescent="0.25">
      <c r="B4" s="709" t="s">
        <v>253</v>
      </c>
      <c r="C4" s="709"/>
      <c r="D4" s="709"/>
      <c r="E4" s="701" t="str">
        <f>'1. Stammdaten'!D11</f>
        <v>Musterunternehmen</v>
      </c>
      <c r="F4" s="702"/>
      <c r="G4" s="702"/>
      <c r="H4" s="702"/>
      <c r="I4" s="702"/>
      <c r="J4" s="702"/>
      <c r="K4" s="702"/>
      <c r="L4" s="702"/>
      <c r="M4" s="702"/>
      <c r="N4" s="702"/>
      <c r="O4" s="702"/>
      <c r="P4" s="703"/>
      <c r="Q4" s="38"/>
      <c r="R4" s="39"/>
      <c r="S4" s="39"/>
      <c r="T4" s="39"/>
      <c r="U4" s="39"/>
      <c r="V4" s="39"/>
      <c r="W4" s="39"/>
      <c r="X4" s="39"/>
      <c r="Y4" s="39"/>
      <c r="Z4" s="39"/>
      <c r="AA4" s="39"/>
      <c r="AB4" s="39"/>
      <c r="AC4" s="39"/>
      <c r="AD4" s="39"/>
    </row>
    <row r="5" spans="2:30" ht="16.5" customHeight="1" x14ac:dyDescent="0.25">
      <c r="B5" s="709" t="s">
        <v>54</v>
      </c>
      <c r="C5" s="709"/>
      <c r="D5" s="709"/>
      <c r="E5" s="870" t="str">
        <f>'1. Stammdaten'!D5</f>
        <v xml:space="preserve">Matthias Mustermann </v>
      </c>
      <c r="F5" s="871"/>
      <c r="G5" s="871"/>
      <c r="H5" s="871"/>
      <c r="I5" s="871"/>
      <c r="J5" s="871"/>
      <c r="K5" s="871"/>
      <c r="L5" s="871"/>
      <c r="M5" s="871"/>
      <c r="N5" s="871"/>
      <c r="O5" s="871"/>
      <c r="P5" s="872"/>
      <c r="Q5" s="38"/>
      <c r="R5" s="39"/>
      <c r="S5" s="39"/>
      <c r="T5" s="39"/>
      <c r="U5" s="39"/>
      <c r="V5" s="39"/>
      <c r="W5" s="39"/>
      <c r="X5" s="39"/>
      <c r="Y5" s="39"/>
      <c r="Z5" s="39"/>
      <c r="AA5" s="39"/>
      <c r="AB5" s="39"/>
      <c r="AC5" s="39"/>
      <c r="AD5" s="39"/>
    </row>
    <row r="6" spans="2:30" s="20" customFormat="1" ht="15.75" customHeight="1" thickBot="1" x14ac:dyDescent="0.3">
      <c r="B6" s="40"/>
      <c r="C6" s="40"/>
      <c r="D6" s="40"/>
      <c r="E6" s="40"/>
      <c r="F6" s="40"/>
      <c r="G6" s="40"/>
      <c r="H6" s="40"/>
      <c r="I6" s="40"/>
      <c r="J6" s="40"/>
      <c r="K6" s="40"/>
      <c r="L6" s="40"/>
      <c r="M6" s="40"/>
      <c r="N6" s="40"/>
      <c r="O6" s="40"/>
      <c r="P6" s="40"/>
      <c r="Q6" s="39"/>
      <c r="R6" s="41"/>
      <c r="S6" s="41"/>
      <c r="T6" s="41"/>
      <c r="U6" s="41"/>
      <c r="V6" s="41"/>
      <c r="W6" s="41"/>
      <c r="X6" s="41"/>
      <c r="Y6" s="41"/>
      <c r="Z6" s="41"/>
      <c r="AA6" s="41"/>
      <c r="AB6" s="41"/>
      <c r="AC6" s="41"/>
      <c r="AD6" s="41"/>
    </row>
    <row r="7" spans="2:30" s="20" customFormat="1" ht="16.5" customHeight="1" thickBot="1" x14ac:dyDescent="0.3">
      <c r="B7" s="710" t="s">
        <v>0</v>
      </c>
      <c r="C7" s="711"/>
      <c r="D7" s="712"/>
      <c r="E7" s="713" t="s">
        <v>1</v>
      </c>
      <c r="F7" s="714"/>
      <c r="G7" s="714"/>
      <c r="H7" s="714"/>
      <c r="I7" s="714"/>
      <c r="J7" s="715"/>
      <c r="K7" s="713" t="s">
        <v>2</v>
      </c>
      <c r="L7" s="714"/>
      <c r="M7" s="714"/>
      <c r="N7" s="714"/>
      <c r="O7" s="714"/>
      <c r="P7" s="715"/>
    </row>
    <row r="8" spans="2:30" s="20" customFormat="1" ht="16.5" thickBot="1" x14ac:dyDescent="0.25">
      <c r="B8" s="91" t="s">
        <v>3</v>
      </c>
      <c r="C8" s="718" t="s">
        <v>4</v>
      </c>
      <c r="D8" s="719"/>
      <c r="E8" s="92">
        <f>Inhaltsverzeichnis!D18</f>
        <v>2017</v>
      </c>
      <c r="F8" s="92">
        <f>E8+1</f>
        <v>2018</v>
      </c>
      <c r="G8" s="92">
        <f>F8+1</f>
        <v>2019</v>
      </c>
      <c r="H8" s="92">
        <f>G8+1</f>
        <v>2020</v>
      </c>
      <c r="I8" s="92">
        <f>H8+1</f>
        <v>2021</v>
      </c>
      <c r="J8" s="92">
        <f>I8+1</f>
        <v>2022</v>
      </c>
      <c r="K8" s="94">
        <v>2017</v>
      </c>
      <c r="L8" s="93">
        <f>K8+1</f>
        <v>2018</v>
      </c>
      <c r="M8" s="93">
        <f>L8+1</f>
        <v>2019</v>
      </c>
      <c r="N8" s="93">
        <f>M8+1</f>
        <v>2020</v>
      </c>
      <c r="O8" s="93">
        <f>N8+1</f>
        <v>2021</v>
      </c>
      <c r="P8" s="93">
        <f>O8+1</f>
        <v>2022</v>
      </c>
    </row>
    <row r="9" spans="2:30" s="20" customFormat="1" ht="15" x14ac:dyDescent="0.25">
      <c r="B9" s="124" t="s">
        <v>5</v>
      </c>
      <c r="C9" s="704" t="s">
        <v>151</v>
      </c>
      <c r="D9" s="704"/>
      <c r="E9" s="491"/>
      <c r="F9" s="491"/>
      <c r="G9" s="491"/>
      <c r="H9" s="491"/>
      <c r="I9" s="491"/>
      <c r="J9" s="491"/>
      <c r="K9" s="491"/>
      <c r="L9" s="491"/>
      <c r="M9" s="491"/>
      <c r="N9" s="491"/>
      <c r="O9" s="491"/>
      <c r="P9" s="491"/>
    </row>
    <row r="10" spans="2:30" s="20" customFormat="1" ht="15" x14ac:dyDescent="0.25">
      <c r="B10" s="124" t="s">
        <v>6</v>
      </c>
      <c r="C10" s="705" t="s">
        <v>7</v>
      </c>
      <c r="D10" s="705"/>
      <c r="E10" s="415"/>
      <c r="F10" s="415"/>
      <c r="G10" s="415"/>
      <c r="H10" s="415"/>
      <c r="I10" s="415"/>
      <c r="J10" s="415"/>
      <c r="K10" s="415"/>
      <c r="L10" s="415"/>
      <c r="M10" s="415"/>
      <c r="N10" s="415"/>
      <c r="O10" s="415"/>
      <c r="P10" s="415"/>
    </row>
    <row r="11" spans="2:30" s="20" customFormat="1" ht="15" customHeight="1" x14ac:dyDescent="0.25">
      <c r="B11" s="124" t="s">
        <v>8</v>
      </c>
      <c r="C11" s="705" t="s">
        <v>151</v>
      </c>
      <c r="D11" s="705"/>
      <c r="E11" s="415"/>
      <c r="F11" s="415"/>
      <c r="G11" s="415"/>
      <c r="H11" s="415"/>
      <c r="I11" s="415"/>
      <c r="J11" s="415"/>
      <c r="K11" s="415"/>
      <c r="L11" s="415"/>
      <c r="M11" s="415"/>
      <c r="N11" s="415"/>
      <c r="O11" s="415"/>
      <c r="P11" s="415"/>
    </row>
    <row r="12" spans="2:30" s="20" customFormat="1" ht="15.75" x14ac:dyDescent="0.2">
      <c r="B12" s="90" t="s">
        <v>109</v>
      </c>
      <c r="C12" s="42"/>
      <c r="D12" s="42"/>
      <c r="E12" s="861"/>
      <c r="F12" s="861"/>
      <c r="G12" s="861"/>
      <c r="H12" s="861"/>
      <c r="I12" s="861"/>
      <c r="J12" s="861"/>
      <c r="K12" s="861"/>
      <c r="L12" s="861"/>
      <c r="M12" s="861"/>
      <c r="N12" s="861"/>
      <c r="O12" s="861"/>
      <c r="P12" s="492"/>
    </row>
    <row r="13" spans="2:30" s="20" customFormat="1" ht="15" x14ac:dyDescent="0.2">
      <c r="B13" s="124" t="s">
        <v>72</v>
      </c>
      <c r="C13" s="704" t="s">
        <v>9</v>
      </c>
      <c r="D13" s="704"/>
      <c r="E13" s="491"/>
      <c r="F13" s="491"/>
      <c r="G13" s="491"/>
      <c r="H13" s="491"/>
      <c r="I13" s="491"/>
      <c r="J13" s="491"/>
      <c r="K13" s="491"/>
      <c r="L13" s="491"/>
      <c r="M13" s="491"/>
      <c r="N13" s="491"/>
      <c r="O13" s="491"/>
      <c r="P13" s="491"/>
    </row>
    <row r="14" spans="2:30" s="20" customFormat="1" ht="15" x14ac:dyDescent="0.2">
      <c r="B14" s="124" t="s">
        <v>10</v>
      </c>
      <c r="C14" s="716" t="s">
        <v>11</v>
      </c>
      <c r="D14" s="717"/>
      <c r="E14" s="415"/>
      <c r="F14" s="415"/>
      <c r="G14" s="415"/>
      <c r="H14" s="415"/>
      <c r="I14" s="415"/>
      <c r="J14" s="415"/>
      <c r="K14" s="415"/>
      <c r="L14" s="415"/>
      <c r="M14" s="415"/>
      <c r="N14" s="415"/>
      <c r="O14" s="415"/>
      <c r="P14" s="415"/>
      <c r="AB14" s="20" t="s">
        <v>11</v>
      </c>
    </row>
    <row r="15" spans="2:30" s="20" customFormat="1" ht="15" x14ac:dyDescent="0.2">
      <c r="B15" s="124" t="s">
        <v>17</v>
      </c>
      <c r="C15" s="705" t="s">
        <v>151</v>
      </c>
      <c r="D15" s="705"/>
      <c r="E15" s="415"/>
      <c r="F15" s="415"/>
      <c r="G15" s="415"/>
      <c r="H15" s="415"/>
      <c r="I15" s="415"/>
      <c r="J15" s="415"/>
      <c r="K15" s="415"/>
      <c r="L15" s="415"/>
      <c r="M15" s="415"/>
      <c r="N15" s="415"/>
      <c r="O15" s="415"/>
      <c r="P15" s="415"/>
      <c r="AB15" s="20" t="s">
        <v>151</v>
      </c>
    </row>
    <row r="16" spans="2:30" s="20" customFormat="1" ht="15" x14ac:dyDescent="0.25">
      <c r="B16" s="124" t="s">
        <v>73</v>
      </c>
      <c r="C16" s="705" t="s">
        <v>13</v>
      </c>
      <c r="D16" s="705"/>
      <c r="E16" s="415"/>
      <c r="F16" s="415"/>
      <c r="G16" s="415"/>
      <c r="H16" s="415"/>
      <c r="I16" s="415"/>
      <c r="J16" s="415"/>
      <c r="K16" s="415"/>
      <c r="L16" s="415"/>
      <c r="M16" s="415"/>
      <c r="N16" s="415"/>
      <c r="O16" s="415"/>
      <c r="P16" s="415"/>
    </row>
    <row r="17" spans="2:30" s="20" customFormat="1" ht="15" x14ac:dyDescent="0.25">
      <c r="B17" s="124" t="s">
        <v>108</v>
      </c>
      <c r="C17" s="705" t="s">
        <v>13</v>
      </c>
      <c r="D17" s="705"/>
      <c r="E17" s="415"/>
      <c r="F17" s="415"/>
      <c r="G17" s="415"/>
      <c r="H17" s="415"/>
      <c r="I17" s="415"/>
      <c r="J17" s="415"/>
      <c r="K17" s="415"/>
      <c r="L17" s="415"/>
      <c r="M17" s="415"/>
      <c r="N17" s="415"/>
      <c r="O17" s="415"/>
      <c r="P17" s="415"/>
    </row>
    <row r="18" spans="2:30" s="20" customFormat="1" ht="15" x14ac:dyDescent="0.2">
      <c r="B18" s="125" t="s">
        <v>14</v>
      </c>
      <c r="C18" s="706" t="s">
        <v>13</v>
      </c>
      <c r="D18" s="706"/>
      <c r="E18" s="416"/>
      <c r="F18" s="416"/>
      <c r="G18" s="416"/>
      <c r="H18" s="416"/>
      <c r="I18" s="416"/>
      <c r="J18" s="416"/>
      <c r="K18" s="416"/>
      <c r="L18" s="416"/>
      <c r="M18" s="416"/>
      <c r="N18" s="416"/>
      <c r="O18" s="416"/>
      <c r="P18" s="416"/>
    </row>
    <row r="19" spans="2:30" s="20" customFormat="1" ht="15.6" x14ac:dyDescent="0.25">
      <c r="B19" s="90" t="s">
        <v>74</v>
      </c>
      <c r="C19" s="42"/>
      <c r="D19" s="42"/>
      <c r="E19" s="861"/>
      <c r="F19" s="861"/>
      <c r="G19" s="861"/>
      <c r="H19" s="861"/>
      <c r="I19" s="861"/>
      <c r="J19" s="861"/>
      <c r="K19" s="861"/>
      <c r="L19" s="861"/>
      <c r="M19" s="861"/>
      <c r="N19" s="861"/>
      <c r="O19" s="861"/>
      <c r="P19" s="492"/>
    </row>
    <row r="20" spans="2:30" ht="15" x14ac:dyDescent="0.25">
      <c r="B20" s="126" t="s">
        <v>12</v>
      </c>
      <c r="C20" s="704" t="s">
        <v>13</v>
      </c>
      <c r="D20" s="704"/>
      <c r="E20" s="491"/>
      <c r="F20" s="491"/>
      <c r="G20" s="491"/>
      <c r="H20" s="491"/>
      <c r="I20" s="491"/>
      <c r="J20" s="491"/>
      <c r="K20" s="491"/>
      <c r="L20" s="491"/>
      <c r="M20" s="491"/>
      <c r="N20" s="491"/>
      <c r="O20" s="491"/>
      <c r="P20" s="491"/>
    </row>
    <row r="21" spans="2:30" ht="15" x14ac:dyDescent="0.25">
      <c r="B21" s="124" t="s">
        <v>15</v>
      </c>
      <c r="C21" s="705" t="s">
        <v>9</v>
      </c>
      <c r="D21" s="705"/>
      <c r="E21" s="415"/>
      <c r="F21" s="415"/>
      <c r="G21" s="415"/>
      <c r="H21" s="415"/>
      <c r="I21" s="415"/>
      <c r="J21" s="415"/>
      <c r="K21" s="415"/>
      <c r="L21" s="415"/>
      <c r="M21" s="415"/>
      <c r="N21" s="415"/>
      <c r="O21" s="415"/>
      <c r="P21" s="415"/>
    </row>
    <row r="22" spans="2:30" ht="15" x14ac:dyDescent="0.25">
      <c r="B22" s="125" t="s">
        <v>16</v>
      </c>
      <c r="C22" s="706" t="s">
        <v>9</v>
      </c>
      <c r="D22" s="706"/>
      <c r="E22" s="416"/>
      <c r="F22" s="416"/>
      <c r="G22" s="416"/>
      <c r="H22" s="416"/>
      <c r="I22" s="416"/>
      <c r="J22" s="416"/>
      <c r="K22" s="416"/>
      <c r="L22" s="416"/>
      <c r="M22" s="416"/>
      <c r="N22" s="416"/>
      <c r="O22" s="416"/>
      <c r="P22" s="416"/>
    </row>
    <row r="23" spans="2:30" ht="15" customHeight="1" x14ac:dyDescent="0.25">
      <c r="B23" s="127" t="s">
        <v>152</v>
      </c>
      <c r="C23" s="83"/>
      <c r="D23" s="84"/>
      <c r="E23" s="862"/>
      <c r="F23" s="862"/>
      <c r="G23" s="862"/>
      <c r="H23" s="862"/>
      <c r="I23" s="862"/>
      <c r="J23" s="862"/>
      <c r="K23" s="862"/>
      <c r="L23" s="862"/>
      <c r="M23" s="862"/>
      <c r="N23" s="862"/>
      <c r="O23" s="862"/>
      <c r="P23" s="863"/>
    </row>
    <row r="24" spans="2:30" ht="39.950000000000003" customHeight="1" thickBot="1" x14ac:dyDescent="0.3">
      <c r="B24" s="125" t="s">
        <v>441</v>
      </c>
      <c r="C24" s="705" t="s">
        <v>151</v>
      </c>
      <c r="D24" s="705"/>
      <c r="E24" s="415"/>
      <c r="F24" s="415"/>
      <c r="G24" s="415"/>
      <c r="H24" s="415"/>
      <c r="I24" s="415"/>
      <c r="J24" s="415"/>
      <c r="K24" s="415"/>
      <c r="L24" s="415"/>
      <c r="M24" s="415"/>
      <c r="N24" s="415"/>
      <c r="O24" s="415"/>
      <c r="P24" s="415"/>
    </row>
    <row r="25" spans="2:30" s="20" customFormat="1" ht="33.75" customHeight="1" thickBot="1" x14ac:dyDescent="0.25">
      <c r="B25" s="128" t="s">
        <v>157</v>
      </c>
      <c r="C25" s="707" t="s">
        <v>159</v>
      </c>
      <c r="D25" s="708"/>
      <c r="E25" s="87" t="e">
        <f t="shared" ref="E25:J25" si="0">(E46*(E31/100)+E48*(E32/100)+E54*(E33/100)+E55*(E34/100)+E53*(E35/100)+E51+E50+E49*(E37/100))/E56</f>
        <v>#DIV/0!</v>
      </c>
      <c r="F25" s="87" t="e">
        <f t="shared" si="0"/>
        <v>#DIV/0!</v>
      </c>
      <c r="G25" s="88" t="e">
        <f t="shared" si="0"/>
        <v>#DIV/0!</v>
      </c>
      <c r="H25" s="89" t="e">
        <f t="shared" si="0"/>
        <v>#DIV/0!</v>
      </c>
      <c r="I25" s="88" t="e">
        <f t="shared" si="0"/>
        <v>#DIV/0!</v>
      </c>
      <c r="J25" s="88" t="e">
        <f t="shared" si="0"/>
        <v>#DIV/0!</v>
      </c>
      <c r="K25" s="201"/>
      <c r="L25" s="201"/>
      <c r="M25" s="201"/>
      <c r="N25" s="201"/>
      <c r="O25" s="201"/>
      <c r="P25" s="202"/>
    </row>
    <row r="26" spans="2:30" ht="27" customHeight="1" thickBot="1" x14ac:dyDescent="0.25">
      <c r="B26" s="43"/>
      <c r="C26" s="724"/>
      <c r="D26" s="724"/>
      <c r="E26" s="44"/>
      <c r="F26" s="44"/>
      <c r="G26" s="45"/>
      <c r="H26" s="720" t="s">
        <v>18</v>
      </c>
      <c r="I26" s="721"/>
      <c r="J26" s="722"/>
      <c r="K26" s="199">
        <f t="shared" ref="K26:P26" si="1">SUM(K9:K22)</f>
        <v>0</v>
      </c>
      <c r="L26" s="199">
        <f t="shared" si="1"/>
        <v>0</v>
      </c>
      <c r="M26" s="199">
        <f t="shared" si="1"/>
        <v>0</v>
      </c>
      <c r="N26" s="199">
        <f t="shared" si="1"/>
        <v>0</v>
      </c>
      <c r="O26" s="199">
        <f t="shared" si="1"/>
        <v>0</v>
      </c>
      <c r="P26" s="200">
        <f t="shared" si="1"/>
        <v>0</v>
      </c>
      <c r="Q26" s="46"/>
      <c r="R26" s="46"/>
      <c r="U26" s="20"/>
      <c r="V26" s="20"/>
      <c r="W26" s="20"/>
      <c r="X26" s="20"/>
      <c r="Y26" s="20"/>
      <c r="Z26" s="20"/>
      <c r="AA26" s="20"/>
      <c r="AB26" s="20"/>
      <c r="AC26" s="20"/>
    </row>
    <row r="27" spans="2:30" ht="18" customHeight="1" thickBot="1" x14ac:dyDescent="0.25">
      <c r="B27" s="723"/>
      <c r="C27" s="723"/>
      <c r="D27" s="723"/>
      <c r="E27" s="723"/>
      <c r="F27" s="723"/>
      <c r="G27" s="723"/>
      <c r="H27" s="723"/>
      <c r="I27" s="723"/>
      <c r="J27" s="723"/>
      <c r="K27" s="723"/>
      <c r="L27" s="723"/>
      <c r="M27" s="47"/>
      <c r="N27" s="48"/>
      <c r="O27" s="47"/>
      <c r="P27" s="48"/>
      <c r="Q27" s="48"/>
      <c r="R27" s="47"/>
      <c r="S27" s="49"/>
      <c r="T27" s="49"/>
      <c r="U27" s="49"/>
      <c r="V27" s="48"/>
      <c r="W27" s="48"/>
      <c r="X27" s="48"/>
      <c r="Y27" s="48"/>
      <c r="Z27" s="48"/>
      <c r="AA27" s="48"/>
      <c r="AB27" s="48"/>
      <c r="AC27" s="48"/>
      <c r="AD27" s="47"/>
    </row>
    <row r="28" spans="2:30" ht="24.75" customHeight="1" thickBot="1" x14ac:dyDescent="0.25">
      <c r="B28" s="698" t="s">
        <v>158</v>
      </c>
      <c r="C28" s="699"/>
      <c r="D28" s="699"/>
      <c r="E28" s="699"/>
      <c r="F28" s="699"/>
      <c r="G28" s="700"/>
      <c r="H28" s="695" t="s">
        <v>238</v>
      </c>
      <c r="I28" s="696"/>
      <c r="J28" s="697"/>
      <c r="K28" s="50"/>
      <c r="L28" s="50"/>
      <c r="M28" s="47"/>
      <c r="N28" s="48"/>
      <c r="O28" s="47"/>
      <c r="P28" s="48"/>
      <c r="Q28" s="48"/>
      <c r="R28" s="47"/>
      <c r="S28" s="49"/>
      <c r="T28" s="49"/>
      <c r="U28" s="49"/>
      <c r="V28" s="48"/>
      <c r="W28" s="48"/>
      <c r="X28" s="48"/>
      <c r="Y28" s="48"/>
      <c r="Z28" s="48"/>
      <c r="AA28" s="48"/>
      <c r="AB28" s="48"/>
      <c r="AC28" s="48"/>
      <c r="AD28" s="47"/>
    </row>
    <row r="29" spans="2:30" ht="18" x14ac:dyDescent="0.2">
      <c r="B29" s="40"/>
      <c r="C29" s="40"/>
      <c r="D29" s="40"/>
      <c r="E29" s="40"/>
      <c r="F29" s="40"/>
      <c r="G29" s="40"/>
      <c r="H29" s="40"/>
      <c r="I29" s="40"/>
      <c r="J29" s="40"/>
      <c r="K29" s="50"/>
      <c r="L29" s="50"/>
      <c r="M29" s="47"/>
      <c r="N29" s="48"/>
      <c r="O29" s="47"/>
      <c r="P29" s="48"/>
      <c r="Q29" s="48"/>
      <c r="R29" s="47"/>
      <c r="S29" s="49"/>
      <c r="T29" s="49"/>
      <c r="U29" s="49"/>
      <c r="V29" s="48"/>
      <c r="W29" s="48"/>
      <c r="X29" s="48"/>
      <c r="Y29" s="48"/>
      <c r="Z29" s="48"/>
      <c r="AA29" s="48"/>
      <c r="AB29" s="48"/>
      <c r="AC29" s="48"/>
      <c r="AD29" s="47"/>
    </row>
    <row r="30" spans="2:30" ht="18" x14ac:dyDescent="0.2">
      <c r="B30" s="725" t="s">
        <v>3</v>
      </c>
      <c r="C30" s="725"/>
      <c r="D30" s="51" t="s">
        <v>4</v>
      </c>
      <c r="E30" s="51">
        <f>Inhaltsverzeichnis!D18</f>
        <v>2017</v>
      </c>
      <c r="F30" s="51">
        <f>E30+1</f>
        <v>2018</v>
      </c>
      <c r="G30" s="51">
        <f>F30+1</f>
        <v>2019</v>
      </c>
      <c r="H30" s="51">
        <f>G30+1</f>
        <v>2020</v>
      </c>
      <c r="I30" s="51">
        <f>H30+1</f>
        <v>2021</v>
      </c>
      <c r="J30" s="51">
        <f>I30+1</f>
        <v>2022</v>
      </c>
      <c r="K30" s="50"/>
      <c r="L30" s="50"/>
      <c r="M30" s="47"/>
      <c r="N30" s="48"/>
      <c r="O30" s="47"/>
      <c r="P30" s="48"/>
      <c r="Q30" s="48"/>
      <c r="R30" s="47"/>
      <c r="S30" s="49"/>
      <c r="T30" s="49"/>
      <c r="U30" s="49"/>
      <c r="V30" s="48"/>
      <c r="W30" s="48"/>
      <c r="X30" s="48"/>
      <c r="Y30" s="48"/>
      <c r="Z30" s="48"/>
      <c r="AA30" s="48"/>
      <c r="AB30" s="48"/>
      <c r="AC30" s="48"/>
      <c r="AD30" s="47"/>
    </row>
    <row r="31" spans="2:30" ht="18" x14ac:dyDescent="0.2">
      <c r="B31" s="726" t="s">
        <v>5</v>
      </c>
      <c r="C31" s="726"/>
      <c r="D31" s="52" t="s">
        <v>159</v>
      </c>
      <c r="E31" s="82"/>
      <c r="F31" s="82"/>
      <c r="G31" s="82"/>
      <c r="H31" s="82"/>
      <c r="I31" s="82"/>
      <c r="J31" s="82"/>
      <c r="K31" s="50"/>
      <c r="L31" s="50"/>
      <c r="M31" s="47"/>
      <c r="N31" s="48"/>
      <c r="O31" s="47"/>
      <c r="P31" s="48"/>
      <c r="Q31" s="48"/>
      <c r="R31" s="47"/>
      <c r="S31" s="49"/>
      <c r="T31" s="49"/>
      <c r="U31" s="49"/>
      <c r="V31" s="48"/>
      <c r="W31" s="48"/>
      <c r="X31" s="48"/>
      <c r="Y31" s="48"/>
      <c r="Z31" s="48"/>
      <c r="AA31" s="48"/>
      <c r="AB31" s="48"/>
      <c r="AC31" s="48"/>
      <c r="AD31" s="47"/>
    </row>
    <row r="32" spans="2:30" ht="18" x14ac:dyDescent="0.2">
      <c r="B32" s="726" t="s">
        <v>160</v>
      </c>
      <c r="C32" s="726"/>
      <c r="D32" s="52" t="s">
        <v>159</v>
      </c>
      <c r="E32" s="82"/>
      <c r="F32" s="82"/>
      <c r="G32" s="82"/>
      <c r="H32" s="82"/>
      <c r="I32" s="82"/>
      <c r="J32" s="82"/>
      <c r="K32" s="50"/>
      <c r="L32" s="50"/>
      <c r="M32" s="47"/>
      <c r="N32" s="48"/>
      <c r="O32" s="47"/>
      <c r="P32" s="48"/>
      <c r="Q32" s="48"/>
      <c r="R32" s="47"/>
      <c r="S32" s="49"/>
      <c r="T32" s="49"/>
      <c r="U32" s="49"/>
      <c r="V32" s="48"/>
      <c r="W32" s="48"/>
      <c r="X32" s="48"/>
      <c r="Y32" s="48"/>
      <c r="Z32" s="48"/>
      <c r="AA32" s="48"/>
      <c r="AB32" s="48"/>
      <c r="AC32" s="48"/>
      <c r="AD32" s="47"/>
    </row>
    <row r="33" spans="2:30" ht="18" x14ac:dyDescent="0.2">
      <c r="B33" s="726" t="s">
        <v>15</v>
      </c>
      <c r="C33" s="726"/>
      <c r="D33" s="52" t="s">
        <v>159</v>
      </c>
      <c r="E33" s="82"/>
      <c r="F33" s="82"/>
      <c r="G33" s="82"/>
      <c r="H33" s="82"/>
      <c r="I33" s="82"/>
      <c r="J33" s="82"/>
      <c r="K33" s="50"/>
      <c r="L33" s="50"/>
      <c r="M33" s="47"/>
      <c r="N33" s="48"/>
      <c r="O33" s="47"/>
      <c r="P33" s="48"/>
      <c r="Q33" s="48"/>
      <c r="R33" s="47"/>
      <c r="S33" s="49"/>
      <c r="T33" s="49"/>
      <c r="U33" s="49"/>
      <c r="V33" s="48"/>
      <c r="W33" s="48"/>
      <c r="X33" s="48"/>
      <c r="Y33" s="48"/>
      <c r="Z33" s="48"/>
      <c r="AA33" s="48"/>
      <c r="AB33" s="48"/>
      <c r="AC33" s="48"/>
      <c r="AD33" s="47"/>
    </row>
    <row r="34" spans="2:30" ht="18" x14ac:dyDescent="0.2">
      <c r="B34" s="726" t="s">
        <v>16</v>
      </c>
      <c r="C34" s="726"/>
      <c r="D34" s="52" t="s">
        <v>159</v>
      </c>
      <c r="E34" s="82"/>
      <c r="F34" s="82"/>
      <c r="G34" s="82"/>
      <c r="H34" s="82"/>
      <c r="I34" s="82"/>
      <c r="J34" s="82"/>
      <c r="K34" s="50"/>
      <c r="L34" s="50"/>
      <c r="M34" s="47"/>
      <c r="N34" s="48"/>
      <c r="O34" s="47"/>
      <c r="P34" s="48"/>
      <c r="Q34" s="48"/>
      <c r="R34" s="47"/>
      <c r="S34" s="49"/>
      <c r="T34" s="49"/>
      <c r="U34" s="49"/>
      <c r="V34" s="48"/>
      <c r="W34" s="48"/>
      <c r="X34" s="48"/>
      <c r="Y34" s="48"/>
      <c r="Z34" s="48"/>
      <c r="AA34" s="48"/>
      <c r="AB34" s="48"/>
      <c r="AC34" s="48"/>
      <c r="AD34" s="47"/>
    </row>
    <row r="35" spans="2:30" ht="18" x14ac:dyDescent="0.2">
      <c r="B35" s="727" t="s">
        <v>12</v>
      </c>
      <c r="C35" s="728"/>
      <c r="D35" s="52" t="s">
        <v>159</v>
      </c>
      <c r="E35" s="82"/>
      <c r="F35" s="82"/>
      <c r="G35" s="82"/>
      <c r="H35" s="82"/>
      <c r="I35" s="82"/>
      <c r="J35" s="82"/>
      <c r="K35" s="50"/>
      <c r="L35" s="50"/>
      <c r="M35" s="47"/>
      <c r="N35" s="48"/>
      <c r="O35" s="47"/>
      <c r="P35" s="48"/>
      <c r="Q35" s="48"/>
      <c r="R35" s="47"/>
      <c r="S35" s="49"/>
      <c r="T35" s="49"/>
      <c r="U35" s="49"/>
      <c r="V35" s="48"/>
      <c r="W35" s="48"/>
      <c r="X35" s="48"/>
      <c r="Y35" s="48"/>
      <c r="Z35" s="48"/>
      <c r="AA35" s="48"/>
      <c r="AB35" s="48"/>
      <c r="AC35" s="48"/>
      <c r="AD35" s="47"/>
    </row>
    <row r="36" spans="2:30" ht="18" x14ac:dyDescent="0.2">
      <c r="B36" s="727" t="s">
        <v>162</v>
      </c>
      <c r="C36" s="728"/>
      <c r="D36" s="52" t="s">
        <v>159</v>
      </c>
      <c r="E36" s="82"/>
      <c r="F36" s="82"/>
      <c r="G36" s="82"/>
      <c r="H36" s="82"/>
      <c r="I36" s="82"/>
      <c r="J36" s="82"/>
      <c r="K36" s="50"/>
      <c r="L36" s="50"/>
      <c r="M36" s="47"/>
      <c r="N36" s="48"/>
      <c r="O36" s="47"/>
      <c r="P36" s="48"/>
      <c r="Q36" s="48"/>
      <c r="R36" s="47"/>
      <c r="S36" s="49"/>
      <c r="T36" s="49"/>
      <c r="U36" s="49"/>
      <c r="V36" s="48"/>
      <c r="W36" s="48"/>
      <c r="X36" s="48"/>
      <c r="Y36" s="48"/>
      <c r="Z36" s="48"/>
      <c r="AA36" s="48"/>
      <c r="AB36" s="48"/>
      <c r="AC36" s="48"/>
      <c r="AD36" s="47"/>
    </row>
    <row r="37" spans="2:30" ht="18" x14ac:dyDescent="0.2">
      <c r="B37" s="727" t="s">
        <v>17</v>
      </c>
      <c r="C37" s="728"/>
      <c r="D37" s="52" t="s">
        <v>159</v>
      </c>
      <c r="E37" s="82"/>
      <c r="F37" s="82"/>
      <c r="G37" s="82"/>
      <c r="H37" s="82"/>
      <c r="I37" s="82"/>
      <c r="J37" s="82"/>
      <c r="K37" s="50"/>
      <c r="L37" s="50"/>
      <c r="M37" s="47"/>
      <c r="N37" s="48"/>
      <c r="O37" s="47"/>
      <c r="P37" s="48"/>
      <c r="Q37" s="48"/>
      <c r="R37" s="47"/>
      <c r="S37" s="49"/>
      <c r="T37" s="49"/>
      <c r="U37" s="49"/>
      <c r="V37" s="48"/>
      <c r="W37" s="48"/>
      <c r="X37" s="48"/>
      <c r="Y37" s="48"/>
      <c r="Z37" s="48"/>
      <c r="AA37" s="48"/>
      <c r="AB37" s="48"/>
      <c r="AC37" s="48"/>
      <c r="AD37" s="47"/>
    </row>
    <row r="38" spans="2:30" ht="18" x14ac:dyDescent="0.2">
      <c r="B38" s="727" t="s">
        <v>161</v>
      </c>
      <c r="C38" s="728"/>
      <c r="D38" s="52" t="s">
        <v>159</v>
      </c>
      <c r="E38" s="82"/>
      <c r="F38" s="82"/>
      <c r="G38" s="82"/>
      <c r="H38" s="82"/>
      <c r="I38" s="82"/>
      <c r="J38" s="82"/>
      <c r="K38" s="50"/>
      <c r="L38" s="50"/>
      <c r="M38" s="47"/>
      <c r="N38" s="48"/>
      <c r="O38" s="47"/>
      <c r="P38" s="48"/>
      <c r="Q38" s="48"/>
      <c r="R38" s="47"/>
      <c r="S38" s="49"/>
      <c r="T38" s="49"/>
      <c r="U38" s="49"/>
      <c r="V38" s="48"/>
      <c r="W38" s="48"/>
      <c r="X38" s="48"/>
      <c r="Y38" s="48"/>
      <c r="Z38" s="48"/>
      <c r="AA38" s="48"/>
      <c r="AB38" s="48"/>
      <c r="AC38" s="48"/>
      <c r="AD38" s="47"/>
    </row>
    <row r="39" spans="2:30" ht="18" x14ac:dyDescent="0.2">
      <c r="B39" s="727" t="s">
        <v>73</v>
      </c>
      <c r="C39" s="728"/>
      <c r="D39" s="52" t="s">
        <v>159</v>
      </c>
      <c r="E39" s="82"/>
      <c r="F39" s="82"/>
      <c r="G39" s="82"/>
      <c r="H39" s="82"/>
      <c r="I39" s="82"/>
      <c r="J39" s="82"/>
      <c r="K39" s="50"/>
      <c r="L39" s="50"/>
      <c r="M39" s="47"/>
      <c r="N39" s="48"/>
      <c r="O39" s="47"/>
      <c r="P39" s="48"/>
      <c r="Q39" s="48"/>
      <c r="R39" s="47"/>
      <c r="S39" s="49"/>
      <c r="T39" s="49"/>
      <c r="U39" s="49"/>
      <c r="V39" s="48"/>
      <c r="W39" s="48"/>
      <c r="X39" s="48"/>
      <c r="Y39" s="48"/>
      <c r="Z39" s="48"/>
      <c r="AA39" s="48"/>
      <c r="AB39" s="48"/>
      <c r="AC39" s="48"/>
      <c r="AD39" s="47"/>
    </row>
    <row r="40" spans="2:30" ht="18" x14ac:dyDescent="0.2">
      <c r="B40" s="727" t="s">
        <v>315</v>
      </c>
      <c r="C40" s="728"/>
      <c r="D40" s="52" t="s">
        <v>159</v>
      </c>
      <c r="E40" s="82"/>
      <c r="F40" s="82"/>
      <c r="G40" s="82"/>
      <c r="H40" s="82"/>
      <c r="I40" s="82"/>
      <c r="J40" s="82"/>
      <c r="K40" s="305"/>
      <c r="L40" s="305"/>
      <c r="M40" s="47"/>
      <c r="N40" s="48"/>
      <c r="O40" s="47"/>
      <c r="P40" s="48"/>
      <c r="Q40" s="48"/>
      <c r="R40" s="47"/>
      <c r="S40" s="49"/>
      <c r="T40" s="49"/>
      <c r="U40" s="49"/>
      <c r="V40" s="48"/>
      <c r="W40" s="48"/>
      <c r="X40" s="48"/>
      <c r="Y40" s="48"/>
      <c r="Z40" s="48"/>
      <c r="AA40" s="48"/>
      <c r="AB40" s="48"/>
      <c r="AC40" s="48"/>
      <c r="AD40" s="47"/>
    </row>
    <row r="41" spans="2:30" ht="18" thickBot="1" x14ac:dyDescent="0.3">
      <c r="B41" s="50"/>
      <c r="C41" s="50"/>
      <c r="D41" s="50"/>
      <c r="E41" s="50"/>
      <c r="F41" s="50"/>
      <c r="G41" s="50"/>
      <c r="H41" s="50"/>
      <c r="I41" s="50"/>
      <c r="J41" s="50"/>
      <c r="K41" s="50"/>
      <c r="L41" s="50"/>
      <c r="M41" s="47"/>
      <c r="N41" s="48"/>
      <c r="O41" s="47"/>
      <c r="P41" s="48"/>
      <c r="Q41" s="48"/>
      <c r="R41" s="47"/>
      <c r="S41" s="49"/>
      <c r="T41" s="49"/>
      <c r="U41" s="49"/>
      <c r="V41" s="48"/>
      <c r="W41" s="48"/>
      <c r="X41" s="48"/>
      <c r="Y41" s="48"/>
      <c r="Z41" s="48"/>
      <c r="AA41" s="48"/>
      <c r="AB41" s="48"/>
      <c r="AC41" s="48"/>
      <c r="AD41" s="47"/>
    </row>
    <row r="42" spans="2:30" ht="21" customHeight="1" thickBot="1" x14ac:dyDescent="0.25">
      <c r="B42" s="698" t="s">
        <v>241</v>
      </c>
      <c r="C42" s="699"/>
      <c r="D42" s="699"/>
      <c r="E42" s="699"/>
      <c r="F42" s="699"/>
      <c r="G42" s="699"/>
      <c r="H42" s="699"/>
      <c r="I42" s="699"/>
      <c r="J42" s="699"/>
      <c r="K42" s="699"/>
      <c r="L42" s="699"/>
      <c r="M42" s="699"/>
      <c r="N42" s="700"/>
      <c r="O42" s="677" t="s">
        <v>238</v>
      </c>
      <c r="P42" s="678"/>
      <c r="Q42" s="679"/>
      <c r="R42" s="73"/>
    </row>
    <row r="43" spans="2:30" ht="16.350000000000001" thickBot="1" x14ac:dyDescent="0.3">
      <c r="B43" s="56"/>
      <c r="C43" s="57"/>
      <c r="D43" s="57"/>
      <c r="E43" s="57"/>
      <c r="F43" s="57"/>
      <c r="G43" s="57"/>
      <c r="H43" s="57"/>
      <c r="I43" s="58"/>
      <c r="J43" s="58"/>
      <c r="K43" s="58"/>
      <c r="L43" s="57"/>
      <c r="M43" s="59"/>
      <c r="N43" s="59"/>
      <c r="O43" s="59"/>
      <c r="P43" s="59"/>
      <c r="Q43" s="59"/>
      <c r="R43" s="73"/>
      <c r="S43" s="55"/>
      <c r="T43" s="55"/>
      <c r="U43" s="55"/>
      <c r="V43" s="55"/>
      <c r="W43" s="55"/>
      <c r="X43" s="55"/>
      <c r="Y43" s="55"/>
      <c r="Z43" s="55"/>
      <c r="AA43" s="55"/>
      <c r="AB43" s="55"/>
      <c r="AC43" s="55"/>
      <c r="AD43" s="55"/>
    </row>
    <row r="44" spans="2:30" ht="23.25" customHeight="1" thickBot="1" x14ac:dyDescent="0.25">
      <c r="B44" s="732"/>
      <c r="C44" s="733"/>
      <c r="D44" s="734"/>
      <c r="E44" s="681" t="s">
        <v>19</v>
      </c>
      <c r="F44" s="681"/>
      <c r="G44" s="681"/>
      <c r="H44" s="681"/>
      <c r="I44" s="681"/>
      <c r="J44" s="688"/>
      <c r="K44" s="682" t="s">
        <v>237</v>
      </c>
      <c r="L44" s="729"/>
      <c r="M44" s="729"/>
      <c r="N44" s="729"/>
      <c r="O44" s="729"/>
      <c r="P44" s="729"/>
      <c r="Q44" s="730"/>
      <c r="R44" s="731"/>
      <c r="S44" s="731"/>
      <c r="T44" s="731"/>
      <c r="U44" s="731"/>
      <c r="V44" s="731"/>
      <c r="W44" s="731"/>
      <c r="X44" s="731"/>
      <c r="Y44" s="55"/>
      <c r="Z44" s="55"/>
      <c r="AA44" s="55"/>
      <c r="AB44" s="55"/>
      <c r="AC44" s="55"/>
      <c r="AD44" s="55"/>
    </row>
    <row r="45" spans="2:30" ht="109.5" customHeight="1" thickBot="1" x14ac:dyDescent="0.25">
      <c r="B45" s="135" t="s">
        <v>3</v>
      </c>
      <c r="C45" s="135" t="s">
        <v>4</v>
      </c>
      <c r="D45" s="136" t="s">
        <v>242</v>
      </c>
      <c r="E45" s="132">
        <f>Inhaltsverzeichnis!D18</f>
        <v>2017</v>
      </c>
      <c r="F45" s="133">
        <f>E45+1</f>
        <v>2018</v>
      </c>
      <c r="G45" s="134">
        <f>F45+1</f>
        <v>2019</v>
      </c>
      <c r="H45" s="133">
        <f>G45+1</f>
        <v>2020</v>
      </c>
      <c r="I45" s="134">
        <f>H45+1</f>
        <v>2021</v>
      </c>
      <c r="J45" s="133">
        <f>I45+1</f>
        <v>2022</v>
      </c>
      <c r="K45" s="102" t="s">
        <v>243</v>
      </c>
      <c r="L45" s="100">
        <f>Inhaltsverzeichnis!D18</f>
        <v>2017</v>
      </c>
      <c r="M45" s="101">
        <f>L45+1</f>
        <v>2018</v>
      </c>
      <c r="N45" s="100">
        <f>M45+1</f>
        <v>2019</v>
      </c>
      <c r="O45" s="101">
        <f>N45+1</f>
        <v>2020</v>
      </c>
      <c r="P45" s="100">
        <f>O45+1</f>
        <v>2021</v>
      </c>
      <c r="Q45" s="103">
        <f>P45+1</f>
        <v>2022</v>
      </c>
      <c r="R45" s="60"/>
      <c r="S45" s="61"/>
      <c r="T45" s="61"/>
      <c r="U45" s="61"/>
      <c r="V45" s="61"/>
      <c r="W45" s="61"/>
      <c r="X45" s="61"/>
      <c r="Y45" s="55"/>
      <c r="Z45" s="55"/>
      <c r="AA45" s="55"/>
      <c r="AB45" s="55"/>
      <c r="AC45" s="55"/>
      <c r="AD45" s="55"/>
    </row>
    <row r="46" spans="2:30" ht="18.75" customHeight="1" x14ac:dyDescent="0.25">
      <c r="B46" s="129" t="s">
        <v>5</v>
      </c>
      <c r="C46" s="97" t="s">
        <v>151</v>
      </c>
      <c r="D46" s="96">
        <v>1</v>
      </c>
      <c r="E46" s="377">
        <f>E9*$D$46</f>
        <v>0</v>
      </c>
      <c r="F46" s="377">
        <f>F9*$D46</f>
        <v>0</v>
      </c>
      <c r="G46" s="377">
        <f>G9*$D46</f>
        <v>0</v>
      </c>
      <c r="H46" s="377">
        <f>H9*$D46</f>
        <v>0</v>
      </c>
      <c r="I46" s="377">
        <f>I9*$D46</f>
        <v>0</v>
      </c>
      <c r="J46" s="377">
        <f>J9*$D46</f>
        <v>0</v>
      </c>
      <c r="K46" s="584">
        <v>466</v>
      </c>
      <c r="L46" s="496">
        <f t="shared" ref="L46:Q46" si="2">E46*$K46</f>
        <v>0</v>
      </c>
      <c r="M46" s="496">
        <f t="shared" si="2"/>
        <v>0</v>
      </c>
      <c r="N46" s="496">
        <f t="shared" si="2"/>
        <v>0</v>
      </c>
      <c r="O46" s="496">
        <f t="shared" si="2"/>
        <v>0</v>
      </c>
      <c r="P46" s="496">
        <f t="shared" si="2"/>
        <v>0</v>
      </c>
      <c r="Q46" s="496">
        <f t="shared" si="2"/>
        <v>0</v>
      </c>
      <c r="R46" s="64"/>
      <c r="S46" s="65"/>
      <c r="T46" s="65"/>
      <c r="U46" s="65"/>
      <c r="V46" s="65"/>
      <c r="W46" s="65"/>
      <c r="X46" s="65"/>
      <c r="Y46" s="66"/>
      <c r="Z46" s="66"/>
      <c r="AA46" s="66"/>
      <c r="AB46" s="66"/>
      <c r="AC46" s="66"/>
      <c r="AD46" s="66"/>
    </row>
    <row r="47" spans="2:30" ht="16.5" customHeight="1" x14ac:dyDescent="0.2">
      <c r="B47" s="130" t="s">
        <v>72</v>
      </c>
      <c r="C47" s="62" t="s">
        <v>9</v>
      </c>
      <c r="D47" s="63">
        <v>9.9499999999999993</v>
      </c>
      <c r="E47" s="378">
        <f>E13*$D47</f>
        <v>0</v>
      </c>
      <c r="F47" s="378">
        <f t="shared" ref="E47:J52" si="3">F13*$D47</f>
        <v>0</v>
      </c>
      <c r="G47" s="378">
        <f t="shared" si="3"/>
        <v>0</v>
      </c>
      <c r="H47" s="378">
        <f t="shared" si="3"/>
        <v>0</v>
      </c>
      <c r="I47" s="378">
        <f t="shared" si="3"/>
        <v>0</v>
      </c>
      <c r="J47" s="378">
        <f t="shared" si="3"/>
        <v>0</v>
      </c>
      <c r="K47" s="584">
        <v>269</v>
      </c>
      <c r="L47" s="448">
        <f t="shared" ref="L47:Q47" si="4">E47*$K47</f>
        <v>0</v>
      </c>
      <c r="M47" s="448">
        <f t="shared" si="4"/>
        <v>0</v>
      </c>
      <c r="N47" s="448">
        <f t="shared" si="4"/>
        <v>0</v>
      </c>
      <c r="O47" s="448">
        <f t="shared" si="4"/>
        <v>0</v>
      </c>
      <c r="P47" s="448">
        <f t="shared" si="4"/>
        <v>0</v>
      </c>
      <c r="Q47" s="448">
        <f t="shared" si="4"/>
        <v>0</v>
      </c>
      <c r="R47" s="64"/>
      <c r="S47" s="65"/>
      <c r="T47" s="65"/>
      <c r="U47" s="65"/>
      <c r="V47" s="65"/>
      <c r="W47" s="65"/>
      <c r="X47" s="65"/>
      <c r="Y47" s="66"/>
      <c r="Z47" s="66"/>
      <c r="AA47" s="66"/>
      <c r="AB47" s="66"/>
      <c r="AC47" s="66"/>
      <c r="AD47" s="66"/>
    </row>
    <row r="48" spans="2:30" ht="18.75" customHeight="1" x14ac:dyDescent="0.25">
      <c r="B48" s="130" t="str">
        <f>B14</f>
        <v>Erdgas</v>
      </c>
      <c r="C48" s="62" t="str">
        <f>C14</f>
        <v>m³</v>
      </c>
      <c r="D48" s="63">
        <f>IF(C14="kWh",1,9.88)</f>
        <v>9.8800000000000008</v>
      </c>
      <c r="E48" s="378">
        <f>E14*$D48</f>
        <v>0</v>
      </c>
      <c r="F48" s="378">
        <f t="shared" si="3"/>
        <v>0</v>
      </c>
      <c r="G48" s="378">
        <f t="shared" si="3"/>
        <v>0</v>
      </c>
      <c r="H48" s="378">
        <f t="shared" si="3"/>
        <v>0</v>
      </c>
      <c r="I48" s="378">
        <f t="shared" si="3"/>
        <v>0</v>
      </c>
      <c r="J48" s="378">
        <f t="shared" si="3"/>
        <v>0</v>
      </c>
      <c r="K48" s="584">
        <v>201.6</v>
      </c>
      <c r="L48" s="448">
        <f t="shared" ref="L48:Q48" si="5">E48*$K48</f>
        <v>0</v>
      </c>
      <c r="M48" s="448">
        <f t="shared" si="5"/>
        <v>0</v>
      </c>
      <c r="N48" s="448">
        <f t="shared" si="5"/>
        <v>0</v>
      </c>
      <c r="O48" s="448">
        <f t="shared" si="5"/>
        <v>0</v>
      </c>
      <c r="P48" s="448">
        <f t="shared" si="5"/>
        <v>0</v>
      </c>
      <c r="Q48" s="448">
        <f t="shared" si="5"/>
        <v>0</v>
      </c>
      <c r="R48" s="64"/>
      <c r="S48" s="65"/>
      <c r="T48" s="65"/>
      <c r="U48" s="65"/>
      <c r="V48" s="65"/>
      <c r="W48" s="65"/>
      <c r="X48" s="65"/>
      <c r="Y48" s="66"/>
      <c r="Z48" s="66"/>
      <c r="AA48" s="66"/>
      <c r="AB48" s="66"/>
      <c r="AC48" s="66"/>
      <c r="AD48" s="66"/>
    </row>
    <row r="49" spans="2:30" ht="18.75" customHeight="1" x14ac:dyDescent="0.25">
      <c r="B49" s="130" t="str">
        <f>B15</f>
        <v>Fernwärme</v>
      </c>
      <c r="C49" s="62" t="s">
        <v>151</v>
      </c>
      <c r="D49" s="63">
        <v>1</v>
      </c>
      <c r="E49" s="378">
        <f t="shared" si="3"/>
        <v>0</v>
      </c>
      <c r="F49" s="378">
        <f t="shared" si="3"/>
        <v>0</v>
      </c>
      <c r="G49" s="378">
        <f t="shared" si="3"/>
        <v>0</v>
      </c>
      <c r="H49" s="378">
        <f t="shared" si="3"/>
        <v>0</v>
      </c>
      <c r="I49" s="378">
        <f t="shared" si="3"/>
        <v>0</v>
      </c>
      <c r="J49" s="378">
        <f t="shared" si="3"/>
        <v>0</v>
      </c>
      <c r="K49" s="584">
        <v>272.7</v>
      </c>
      <c r="L49" s="448">
        <f t="shared" ref="L49:Q55" si="6">E49*$K49</f>
        <v>0</v>
      </c>
      <c r="M49" s="448">
        <f t="shared" si="6"/>
        <v>0</v>
      </c>
      <c r="N49" s="448">
        <f t="shared" si="6"/>
        <v>0</v>
      </c>
      <c r="O49" s="448">
        <f t="shared" si="6"/>
        <v>0</v>
      </c>
      <c r="P49" s="448">
        <f t="shared" si="6"/>
        <v>0</v>
      </c>
      <c r="Q49" s="448">
        <f t="shared" si="6"/>
        <v>0</v>
      </c>
      <c r="R49" s="64"/>
      <c r="S49" s="65"/>
      <c r="T49" s="65"/>
      <c r="U49" s="65"/>
      <c r="V49" s="65"/>
      <c r="W49" s="65"/>
      <c r="X49" s="65"/>
      <c r="Y49" s="55"/>
      <c r="Z49" s="55"/>
      <c r="AA49" s="55"/>
      <c r="AB49" s="55"/>
      <c r="AC49" s="55"/>
      <c r="AD49" s="55"/>
    </row>
    <row r="50" spans="2:30" ht="18.75" customHeight="1" x14ac:dyDescent="0.25">
      <c r="B50" s="130" t="s">
        <v>73</v>
      </c>
      <c r="C50" s="62" t="s">
        <v>13</v>
      </c>
      <c r="D50" s="63">
        <v>3.71</v>
      </c>
      <c r="E50" s="378">
        <f t="shared" si="3"/>
        <v>0</v>
      </c>
      <c r="F50" s="378">
        <f t="shared" si="3"/>
        <v>0</v>
      </c>
      <c r="G50" s="378">
        <f t="shared" si="3"/>
        <v>0</v>
      </c>
      <c r="H50" s="378">
        <f t="shared" si="3"/>
        <v>0</v>
      </c>
      <c r="I50" s="378">
        <f t="shared" si="3"/>
        <v>0</v>
      </c>
      <c r="J50" s="378">
        <f t="shared" si="3"/>
        <v>0</v>
      </c>
      <c r="K50" s="584">
        <v>4.47</v>
      </c>
      <c r="L50" s="448">
        <f t="shared" si="6"/>
        <v>0</v>
      </c>
      <c r="M50" s="448">
        <f t="shared" si="6"/>
        <v>0</v>
      </c>
      <c r="N50" s="448">
        <f t="shared" si="6"/>
        <v>0</v>
      </c>
      <c r="O50" s="448">
        <f t="shared" si="6"/>
        <v>0</v>
      </c>
      <c r="P50" s="448">
        <f t="shared" si="6"/>
        <v>0</v>
      </c>
      <c r="Q50" s="448">
        <f t="shared" si="6"/>
        <v>0</v>
      </c>
      <c r="R50" s="67"/>
      <c r="S50" s="65"/>
      <c r="T50" s="65"/>
      <c r="U50" s="65"/>
      <c r="V50" s="65"/>
      <c r="W50" s="65"/>
      <c r="X50" s="65"/>
      <c r="Y50" s="55"/>
      <c r="Z50" s="55"/>
      <c r="AA50" s="55"/>
      <c r="AB50" s="55"/>
      <c r="AC50" s="55"/>
      <c r="AD50" s="55"/>
    </row>
    <row r="51" spans="2:30" ht="18.75" customHeight="1" x14ac:dyDescent="0.25">
      <c r="B51" s="130" t="str">
        <f>B17</f>
        <v>Holzpellets</v>
      </c>
      <c r="C51" s="62" t="s">
        <v>13</v>
      </c>
      <c r="D51" s="63">
        <v>4.5199999999999996</v>
      </c>
      <c r="E51" s="378">
        <f t="shared" si="3"/>
        <v>0</v>
      </c>
      <c r="F51" s="378">
        <f t="shared" si="3"/>
        <v>0</v>
      </c>
      <c r="G51" s="378">
        <f t="shared" si="3"/>
        <v>0</v>
      </c>
      <c r="H51" s="378">
        <f t="shared" si="3"/>
        <v>0</v>
      </c>
      <c r="I51" s="378">
        <f t="shared" si="3"/>
        <v>0</v>
      </c>
      <c r="J51" s="378">
        <f t="shared" si="3"/>
        <v>0</v>
      </c>
      <c r="K51" s="585">
        <v>1.54</v>
      </c>
      <c r="L51" s="448">
        <f t="shared" si="6"/>
        <v>0</v>
      </c>
      <c r="M51" s="448">
        <f t="shared" si="6"/>
        <v>0</v>
      </c>
      <c r="N51" s="448">
        <f t="shared" si="6"/>
        <v>0</v>
      </c>
      <c r="O51" s="448">
        <f t="shared" si="6"/>
        <v>0</v>
      </c>
      <c r="P51" s="448">
        <f t="shared" si="6"/>
        <v>0</v>
      </c>
      <c r="Q51" s="448">
        <f t="shared" si="6"/>
        <v>0</v>
      </c>
      <c r="R51" s="68"/>
      <c r="S51" s="65"/>
      <c r="T51" s="65"/>
      <c r="U51" s="65"/>
      <c r="V51" s="65"/>
      <c r="W51" s="65"/>
      <c r="X51" s="65"/>
      <c r="Y51" s="55"/>
      <c r="Z51" s="55"/>
      <c r="AA51" s="55"/>
      <c r="AB51" s="55"/>
      <c r="AC51" s="55"/>
      <c r="AD51" s="55"/>
    </row>
    <row r="52" spans="2:30" ht="18.75" customHeight="1" x14ac:dyDescent="0.25">
      <c r="B52" s="130" t="str">
        <f>B18</f>
        <v>Flüssiggas/ Propangas</v>
      </c>
      <c r="C52" s="62" t="s">
        <v>13</v>
      </c>
      <c r="D52" s="63">
        <v>12.88</v>
      </c>
      <c r="E52" s="378">
        <f t="shared" si="3"/>
        <v>0</v>
      </c>
      <c r="F52" s="378">
        <f t="shared" si="3"/>
        <v>0</v>
      </c>
      <c r="G52" s="378">
        <f t="shared" si="3"/>
        <v>0</v>
      </c>
      <c r="H52" s="378">
        <f t="shared" si="3"/>
        <v>0</v>
      </c>
      <c r="I52" s="378">
        <f t="shared" si="3"/>
        <v>0</v>
      </c>
      <c r="J52" s="378">
        <f t="shared" si="3"/>
        <v>0</v>
      </c>
      <c r="K52" s="584">
        <v>239.6</v>
      </c>
      <c r="L52" s="448">
        <f t="shared" si="6"/>
        <v>0</v>
      </c>
      <c r="M52" s="448">
        <f t="shared" si="6"/>
        <v>0</v>
      </c>
      <c r="N52" s="448">
        <f t="shared" si="6"/>
        <v>0</v>
      </c>
      <c r="O52" s="448">
        <f t="shared" si="6"/>
        <v>0</v>
      </c>
      <c r="P52" s="448">
        <f t="shared" si="6"/>
        <v>0</v>
      </c>
      <c r="Q52" s="448">
        <f t="shared" si="6"/>
        <v>0</v>
      </c>
      <c r="R52" s="64"/>
      <c r="S52" s="65"/>
      <c r="T52" s="65"/>
      <c r="U52" s="65"/>
      <c r="V52" s="65"/>
      <c r="W52" s="65"/>
      <c r="X52" s="65"/>
      <c r="Y52" s="66"/>
      <c r="Z52" s="66"/>
      <c r="AA52" s="66"/>
      <c r="AB52" s="66"/>
      <c r="AC52" s="66"/>
      <c r="AD52" s="66"/>
    </row>
    <row r="53" spans="2:30" ht="18.75" customHeight="1" x14ac:dyDescent="0.25">
      <c r="B53" s="130" t="str">
        <f>B20</f>
        <v>Erdgas (Kfz)</v>
      </c>
      <c r="C53" s="62" t="s">
        <v>13</v>
      </c>
      <c r="D53" s="63">
        <v>12.57</v>
      </c>
      <c r="E53" s="378">
        <f t="shared" ref="E53:J55" si="7">E20*$D53</f>
        <v>0</v>
      </c>
      <c r="F53" s="378">
        <f t="shared" si="7"/>
        <v>0</v>
      </c>
      <c r="G53" s="378">
        <f t="shared" si="7"/>
        <v>0</v>
      </c>
      <c r="H53" s="378">
        <f t="shared" si="7"/>
        <v>0</v>
      </c>
      <c r="I53" s="378">
        <f t="shared" si="7"/>
        <v>0</v>
      </c>
      <c r="J53" s="378">
        <f t="shared" si="7"/>
        <v>0</v>
      </c>
      <c r="K53" s="584">
        <v>207.6</v>
      </c>
      <c r="L53" s="448">
        <f t="shared" si="6"/>
        <v>0</v>
      </c>
      <c r="M53" s="448">
        <f t="shared" si="6"/>
        <v>0</v>
      </c>
      <c r="N53" s="448">
        <f t="shared" si="6"/>
        <v>0</v>
      </c>
      <c r="O53" s="448">
        <f t="shared" si="6"/>
        <v>0</v>
      </c>
      <c r="P53" s="448">
        <f t="shared" si="6"/>
        <v>0</v>
      </c>
      <c r="Q53" s="448">
        <f t="shared" si="6"/>
        <v>0</v>
      </c>
      <c r="R53" s="64"/>
      <c r="S53" s="65"/>
      <c r="T53" s="65"/>
      <c r="U53" s="65"/>
      <c r="V53" s="65"/>
      <c r="W53" s="65"/>
      <c r="X53" s="65"/>
      <c r="Y53" s="66"/>
      <c r="Z53" s="66"/>
      <c r="AA53" s="66"/>
      <c r="AB53" s="66"/>
      <c r="AC53" s="66"/>
      <c r="AD53" s="66"/>
    </row>
    <row r="54" spans="2:30" ht="18.75" customHeight="1" x14ac:dyDescent="0.25">
      <c r="B54" s="130" t="str">
        <f>B21</f>
        <v>Diesel</v>
      </c>
      <c r="C54" s="62" t="str">
        <f>C21</f>
        <v>Liter</v>
      </c>
      <c r="D54" s="63">
        <v>9.9</v>
      </c>
      <c r="E54" s="378">
        <f t="shared" si="7"/>
        <v>0</v>
      </c>
      <c r="F54" s="378">
        <f t="shared" si="7"/>
        <v>0</v>
      </c>
      <c r="G54" s="378">
        <f t="shared" si="7"/>
        <v>0</v>
      </c>
      <c r="H54" s="378">
        <f t="shared" si="7"/>
        <v>0</v>
      </c>
      <c r="I54" s="378">
        <f t="shared" si="7"/>
        <v>0</v>
      </c>
      <c r="J54" s="378">
        <f t="shared" si="7"/>
        <v>0</v>
      </c>
      <c r="K54" s="584">
        <v>247.5</v>
      </c>
      <c r="L54" s="448">
        <f t="shared" si="6"/>
        <v>0</v>
      </c>
      <c r="M54" s="448">
        <f t="shared" si="6"/>
        <v>0</v>
      </c>
      <c r="N54" s="448">
        <f t="shared" si="6"/>
        <v>0</v>
      </c>
      <c r="O54" s="448">
        <f t="shared" si="6"/>
        <v>0</v>
      </c>
      <c r="P54" s="448">
        <f t="shared" si="6"/>
        <v>0</v>
      </c>
      <c r="Q54" s="448">
        <f t="shared" si="6"/>
        <v>0</v>
      </c>
      <c r="R54" s="64"/>
      <c r="S54" s="65"/>
      <c r="T54" s="65"/>
      <c r="U54" s="65"/>
      <c r="V54" s="65"/>
      <c r="W54" s="65"/>
      <c r="X54" s="65"/>
      <c r="Y54" s="55"/>
      <c r="Z54" s="55"/>
      <c r="AA54" s="55"/>
      <c r="AB54" s="55"/>
      <c r="AC54" s="55"/>
      <c r="AD54" s="55"/>
    </row>
    <row r="55" spans="2:30" ht="18.75" customHeight="1" thickBot="1" x14ac:dyDescent="0.3">
      <c r="B55" s="142" t="str">
        <f>B22</f>
        <v>Benzin</v>
      </c>
      <c r="C55" s="139" t="str">
        <f>C22</f>
        <v>Liter</v>
      </c>
      <c r="D55" s="143">
        <v>8.85</v>
      </c>
      <c r="E55" s="384">
        <f t="shared" si="7"/>
        <v>0</v>
      </c>
      <c r="F55" s="384">
        <f t="shared" si="7"/>
        <v>0</v>
      </c>
      <c r="G55" s="384">
        <f t="shared" si="7"/>
        <v>0</v>
      </c>
      <c r="H55" s="384">
        <f t="shared" si="7"/>
        <v>0</v>
      </c>
      <c r="I55" s="384">
        <f t="shared" si="7"/>
        <v>0</v>
      </c>
      <c r="J55" s="384">
        <f t="shared" si="7"/>
        <v>0</v>
      </c>
      <c r="K55" s="584">
        <v>243.9</v>
      </c>
      <c r="L55" s="473">
        <f t="shared" si="6"/>
        <v>0</v>
      </c>
      <c r="M55" s="473">
        <f t="shared" si="6"/>
        <v>0</v>
      </c>
      <c r="N55" s="473">
        <f t="shared" si="6"/>
        <v>0</v>
      </c>
      <c r="O55" s="473">
        <f t="shared" si="6"/>
        <v>0</v>
      </c>
      <c r="P55" s="473">
        <f t="shared" si="6"/>
        <v>0</v>
      </c>
      <c r="Q55" s="473">
        <f t="shared" si="6"/>
        <v>0</v>
      </c>
      <c r="R55" s="67"/>
      <c r="S55" s="65"/>
      <c r="T55" s="65"/>
      <c r="U55" s="65"/>
      <c r="V55" s="65"/>
      <c r="W55" s="65"/>
      <c r="X55" s="65"/>
      <c r="Y55" s="55"/>
      <c r="Z55" s="55"/>
      <c r="AA55" s="55"/>
      <c r="AB55" s="55"/>
      <c r="AC55" s="55"/>
      <c r="AD55" s="55"/>
    </row>
    <row r="56" spans="2:30" ht="18.75" customHeight="1" thickBot="1" x14ac:dyDescent="0.3">
      <c r="B56" s="710" t="s">
        <v>20</v>
      </c>
      <c r="C56" s="711"/>
      <c r="D56" s="712"/>
      <c r="E56" s="486">
        <f t="shared" ref="E56:J56" si="8">SUM(E46:E55)</f>
        <v>0</v>
      </c>
      <c r="F56" s="487">
        <f t="shared" si="8"/>
        <v>0</v>
      </c>
      <c r="G56" s="493">
        <f t="shared" si="8"/>
        <v>0</v>
      </c>
      <c r="H56" s="494">
        <f t="shared" si="8"/>
        <v>0</v>
      </c>
      <c r="I56" s="495">
        <f t="shared" si="8"/>
        <v>0</v>
      </c>
      <c r="J56" s="488">
        <f t="shared" si="8"/>
        <v>0</v>
      </c>
      <c r="K56" s="86"/>
      <c r="L56" s="481">
        <f t="shared" ref="L56:Q56" si="9">SUM(L46:L55)</f>
        <v>0</v>
      </c>
      <c r="M56" s="481">
        <f t="shared" si="9"/>
        <v>0</v>
      </c>
      <c r="N56" s="482">
        <f t="shared" si="9"/>
        <v>0</v>
      </c>
      <c r="O56" s="483">
        <f t="shared" si="9"/>
        <v>0</v>
      </c>
      <c r="P56" s="482">
        <f t="shared" si="9"/>
        <v>0</v>
      </c>
      <c r="Q56" s="483">
        <f t="shared" si="9"/>
        <v>0</v>
      </c>
      <c r="R56" s="69"/>
      <c r="S56" s="65"/>
      <c r="T56" s="65"/>
      <c r="U56" s="65"/>
      <c r="V56" s="65"/>
      <c r="W56" s="65"/>
      <c r="X56" s="65"/>
      <c r="Y56" s="55"/>
      <c r="Z56" s="55"/>
      <c r="AA56" s="55"/>
      <c r="AB56" s="55"/>
      <c r="AC56" s="55"/>
      <c r="AD56" s="55"/>
    </row>
    <row r="57" spans="2:30" s="20" customFormat="1" ht="18.75" customHeight="1" thickBot="1" x14ac:dyDescent="0.3">
      <c r="B57" s="70"/>
      <c r="C57" s="70"/>
      <c r="D57" s="70"/>
      <c r="E57" s="71"/>
      <c r="F57" s="71"/>
      <c r="G57" s="71"/>
      <c r="H57" s="71"/>
      <c r="I57" s="71"/>
      <c r="J57" s="71"/>
      <c r="K57" s="46"/>
      <c r="L57" s="72"/>
      <c r="M57" s="72"/>
      <c r="N57" s="72"/>
      <c r="O57" s="72"/>
      <c r="P57" s="72"/>
      <c r="Q57" s="72"/>
      <c r="R57" s="46"/>
      <c r="S57" s="72"/>
      <c r="T57" s="72"/>
      <c r="U57" s="72"/>
      <c r="V57" s="72"/>
      <c r="W57" s="72"/>
      <c r="X57" s="72"/>
      <c r="Y57" s="73"/>
      <c r="Z57" s="73"/>
      <c r="AA57" s="73"/>
      <c r="AB57" s="73"/>
      <c r="AC57" s="73"/>
      <c r="AD57" s="73"/>
    </row>
    <row r="58" spans="2:30" s="20" customFormat="1" ht="24.75" customHeight="1" thickBot="1" x14ac:dyDescent="0.3">
      <c r="B58" s="144"/>
      <c r="C58" s="681" t="s">
        <v>374</v>
      </c>
      <c r="D58" s="681"/>
      <c r="E58" s="681"/>
      <c r="F58" s="681"/>
      <c r="G58" s="681"/>
      <c r="H58" s="681"/>
      <c r="I58" s="681"/>
      <c r="J58" s="688"/>
      <c r="K58" s="680" t="s">
        <v>376</v>
      </c>
      <c r="L58" s="681"/>
      <c r="M58" s="681"/>
      <c r="N58" s="681"/>
      <c r="O58" s="681"/>
      <c r="P58" s="682"/>
      <c r="Q58" s="65"/>
      <c r="R58" s="65"/>
      <c r="S58" s="65"/>
      <c r="T58" s="65"/>
      <c r="U58" s="65"/>
      <c r="V58" s="65"/>
      <c r="W58" s="65"/>
      <c r="X58" s="73"/>
      <c r="Y58" s="73"/>
      <c r="Z58" s="73"/>
      <c r="AA58" s="73"/>
      <c r="AB58" s="73"/>
      <c r="AC58" s="73"/>
    </row>
    <row r="59" spans="2:30" s="20" customFormat="1" ht="141" customHeight="1" thickBot="1" x14ac:dyDescent="0.25">
      <c r="B59" s="145" t="s">
        <v>3</v>
      </c>
      <c r="C59" s="145" t="s">
        <v>344</v>
      </c>
      <c r="D59" s="99">
        <f>Inhaltsverzeichnis!D18</f>
        <v>2017</v>
      </c>
      <c r="E59" s="99">
        <f>D59+1</f>
        <v>2018</v>
      </c>
      <c r="F59" s="99">
        <f>E59+1</f>
        <v>2019</v>
      </c>
      <c r="G59" s="99">
        <f>F59+1</f>
        <v>2020</v>
      </c>
      <c r="H59" s="99">
        <f>G59+1</f>
        <v>2021</v>
      </c>
      <c r="I59" s="100">
        <f>H59+1</f>
        <v>2022</v>
      </c>
      <c r="J59" s="146" t="s">
        <v>345</v>
      </c>
      <c r="K59" s="103">
        <f>Inhaltsverzeichnis!D18</f>
        <v>2017</v>
      </c>
      <c r="L59" s="103">
        <f>K59+1</f>
        <v>2018</v>
      </c>
      <c r="M59" s="103">
        <f>L59+1</f>
        <v>2019</v>
      </c>
      <c r="N59" s="103">
        <f>M59+1</f>
        <v>2020</v>
      </c>
      <c r="O59" s="103">
        <f>N59+1</f>
        <v>2021</v>
      </c>
      <c r="P59" s="103">
        <f>O59+1</f>
        <v>2022</v>
      </c>
      <c r="Q59" s="65"/>
      <c r="R59" s="65"/>
      <c r="S59" s="65"/>
      <c r="T59" s="65"/>
      <c r="U59" s="65"/>
      <c r="V59" s="65"/>
      <c r="W59" s="65"/>
      <c r="X59" s="73"/>
      <c r="Y59" s="73"/>
      <c r="Z59" s="73"/>
      <c r="AA59" s="73"/>
      <c r="AB59" s="73"/>
    </row>
    <row r="60" spans="2:30" s="20" customFormat="1" ht="18.75" customHeight="1" x14ac:dyDescent="0.3">
      <c r="B60" s="129" t="s">
        <v>355</v>
      </c>
      <c r="C60" s="583">
        <v>0.442</v>
      </c>
      <c r="D60" s="496">
        <f t="shared" ref="D60:I69" si="10">$C60*E46</f>
        <v>0</v>
      </c>
      <c r="E60" s="496">
        <f t="shared" si="10"/>
        <v>0</v>
      </c>
      <c r="F60" s="496">
        <f t="shared" si="10"/>
        <v>0</v>
      </c>
      <c r="G60" s="496">
        <f t="shared" si="10"/>
        <v>0</v>
      </c>
      <c r="H60" s="496">
        <f t="shared" si="10"/>
        <v>0</v>
      </c>
      <c r="I60" s="496">
        <f t="shared" si="10"/>
        <v>0</v>
      </c>
      <c r="J60" s="583">
        <v>0.245</v>
      </c>
      <c r="K60" s="496">
        <f t="shared" ref="K60:K69" si="11">$J60*E46</f>
        <v>0</v>
      </c>
      <c r="L60" s="496">
        <f t="shared" ref="L60:L69" si="12">$J60*F46</f>
        <v>0</v>
      </c>
      <c r="M60" s="496">
        <f t="shared" ref="M60:M69" si="13">$J60*G46</f>
        <v>0</v>
      </c>
      <c r="N60" s="496">
        <f t="shared" ref="N60:N69" si="14">$J60*H46</f>
        <v>0</v>
      </c>
      <c r="O60" s="496">
        <f t="shared" ref="O60:O69" si="15">$J60*I46</f>
        <v>0</v>
      </c>
      <c r="P60" s="496">
        <f t="shared" ref="P60:P69" si="16">$J60*J46</f>
        <v>0</v>
      </c>
      <c r="Q60" s="65"/>
      <c r="R60" s="65"/>
      <c r="S60" s="65"/>
      <c r="T60" s="65"/>
      <c r="U60" s="65"/>
      <c r="V60" s="65"/>
      <c r="W60" s="65"/>
      <c r="X60" s="73"/>
      <c r="Y60" s="73"/>
      <c r="Z60" s="73"/>
      <c r="AA60" s="73"/>
      <c r="AB60" s="73"/>
    </row>
    <row r="61" spans="2:30" s="20" customFormat="1" ht="18.75" customHeight="1" x14ac:dyDescent="0.2">
      <c r="B61" s="130" t="s">
        <v>72</v>
      </c>
      <c r="C61" s="583">
        <v>0.10333000000000001</v>
      </c>
      <c r="D61" s="448">
        <f t="shared" si="10"/>
        <v>0</v>
      </c>
      <c r="E61" s="448">
        <f t="shared" si="10"/>
        <v>0</v>
      </c>
      <c r="F61" s="448">
        <f t="shared" si="10"/>
        <v>0</v>
      </c>
      <c r="G61" s="448">
        <f t="shared" si="10"/>
        <v>0</v>
      </c>
      <c r="H61" s="448">
        <f t="shared" si="10"/>
        <v>0</v>
      </c>
      <c r="I61" s="448">
        <f t="shared" si="10"/>
        <v>0</v>
      </c>
      <c r="J61" s="583">
        <v>0.18895000000000001</v>
      </c>
      <c r="K61" s="448">
        <f t="shared" si="11"/>
        <v>0</v>
      </c>
      <c r="L61" s="448">
        <f t="shared" si="12"/>
        <v>0</v>
      </c>
      <c r="M61" s="448">
        <f t="shared" si="13"/>
        <v>0</v>
      </c>
      <c r="N61" s="448">
        <f t="shared" si="14"/>
        <v>0</v>
      </c>
      <c r="O61" s="448">
        <f t="shared" si="15"/>
        <v>0</v>
      </c>
      <c r="P61" s="448">
        <f t="shared" si="16"/>
        <v>0</v>
      </c>
      <c r="Q61" s="65"/>
      <c r="R61" s="65"/>
      <c r="S61" s="65"/>
      <c r="T61" s="65"/>
      <c r="U61" s="65"/>
      <c r="V61" s="65"/>
      <c r="W61" s="65"/>
      <c r="X61" s="73"/>
      <c r="Y61" s="73"/>
      <c r="Z61" s="73"/>
      <c r="AA61" s="73"/>
      <c r="AB61" s="73"/>
    </row>
    <row r="62" spans="2:30" s="20" customFormat="1" ht="18.75" customHeight="1" x14ac:dyDescent="0.3">
      <c r="B62" s="130" t="str">
        <f>B48</f>
        <v>Erdgas</v>
      </c>
      <c r="C62" s="583">
        <v>6.0352000000000003E-2</v>
      </c>
      <c r="D62" s="448">
        <f t="shared" si="10"/>
        <v>0</v>
      </c>
      <c r="E62" s="448">
        <f t="shared" si="10"/>
        <v>0</v>
      </c>
      <c r="F62" s="448">
        <f t="shared" si="10"/>
        <v>0</v>
      </c>
      <c r="G62" s="448">
        <f t="shared" si="10"/>
        <v>0</v>
      </c>
      <c r="H62" s="448">
        <f t="shared" si="10"/>
        <v>0</v>
      </c>
      <c r="I62" s="448">
        <f t="shared" si="10"/>
        <v>0</v>
      </c>
      <c r="J62" s="583">
        <v>1.4630000000000001E-3</v>
      </c>
      <c r="K62" s="448">
        <f t="shared" si="11"/>
        <v>0</v>
      </c>
      <c r="L62" s="448">
        <f t="shared" si="12"/>
        <v>0</v>
      </c>
      <c r="M62" s="448">
        <f t="shared" si="13"/>
        <v>0</v>
      </c>
      <c r="N62" s="448">
        <f t="shared" si="14"/>
        <v>0</v>
      </c>
      <c r="O62" s="448">
        <f t="shared" si="15"/>
        <v>0</v>
      </c>
      <c r="P62" s="448">
        <f t="shared" si="16"/>
        <v>0</v>
      </c>
      <c r="Q62" s="65"/>
      <c r="R62" s="65"/>
      <c r="S62" s="65"/>
      <c r="T62" s="65"/>
      <c r="U62" s="65"/>
      <c r="V62" s="65"/>
      <c r="W62" s="65"/>
      <c r="X62" s="73"/>
      <c r="Y62" s="73"/>
      <c r="Z62" s="73"/>
      <c r="AA62" s="73"/>
      <c r="AB62" s="73"/>
    </row>
    <row r="63" spans="2:30" ht="18.75" customHeight="1" x14ac:dyDescent="0.2">
      <c r="B63" s="131" t="s">
        <v>17</v>
      </c>
      <c r="C63" s="583">
        <v>0.36532999999999999</v>
      </c>
      <c r="D63" s="448">
        <f t="shared" si="10"/>
        <v>0</v>
      </c>
      <c r="E63" s="448">
        <f t="shared" si="10"/>
        <v>0</v>
      </c>
      <c r="F63" s="448">
        <f t="shared" si="10"/>
        <v>0</v>
      </c>
      <c r="G63" s="448">
        <f t="shared" si="10"/>
        <v>0</v>
      </c>
      <c r="H63" s="448">
        <f t="shared" si="10"/>
        <v>0</v>
      </c>
      <c r="I63" s="448">
        <f t="shared" si="10"/>
        <v>0</v>
      </c>
      <c r="J63" s="583">
        <v>0.14394999999999999</v>
      </c>
      <c r="K63" s="448">
        <f t="shared" si="11"/>
        <v>0</v>
      </c>
      <c r="L63" s="448">
        <f t="shared" si="12"/>
        <v>0</v>
      </c>
      <c r="M63" s="448">
        <f t="shared" si="13"/>
        <v>0</v>
      </c>
      <c r="N63" s="448">
        <f t="shared" si="14"/>
        <v>0</v>
      </c>
      <c r="O63" s="448">
        <f t="shared" si="15"/>
        <v>0</v>
      </c>
      <c r="P63" s="448">
        <f t="shared" si="16"/>
        <v>0</v>
      </c>
      <c r="Q63" s="65"/>
      <c r="R63" s="65"/>
      <c r="S63" s="65"/>
      <c r="T63" s="65"/>
      <c r="U63" s="65"/>
      <c r="V63" s="65"/>
      <c r="W63" s="65"/>
    </row>
    <row r="64" spans="2:30" s="20" customFormat="1" ht="18.75" customHeight="1" x14ac:dyDescent="0.2">
      <c r="B64" s="130" t="s">
        <v>73</v>
      </c>
      <c r="C64" s="583">
        <v>0.32999000000000001</v>
      </c>
      <c r="D64" s="448">
        <f t="shared" si="10"/>
        <v>0</v>
      </c>
      <c r="E64" s="448">
        <f t="shared" si="10"/>
        <v>0</v>
      </c>
      <c r="F64" s="448">
        <f t="shared" si="10"/>
        <v>0</v>
      </c>
      <c r="G64" s="448">
        <f t="shared" si="10"/>
        <v>0</v>
      </c>
      <c r="H64" s="448">
        <f t="shared" si="10"/>
        <v>0</v>
      </c>
      <c r="I64" s="448">
        <f t="shared" si="10"/>
        <v>0</v>
      </c>
      <c r="J64" s="583">
        <v>9.2799999999999994E-2</v>
      </c>
      <c r="K64" s="448">
        <f t="shared" si="11"/>
        <v>0</v>
      </c>
      <c r="L64" s="448">
        <f t="shared" si="12"/>
        <v>0</v>
      </c>
      <c r="M64" s="448">
        <f t="shared" si="13"/>
        <v>0</v>
      </c>
      <c r="N64" s="448">
        <f t="shared" si="14"/>
        <v>0</v>
      </c>
      <c r="O64" s="448">
        <f t="shared" si="15"/>
        <v>0</v>
      </c>
      <c r="P64" s="448">
        <f t="shared" si="16"/>
        <v>0</v>
      </c>
      <c r="Q64" s="65"/>
      <c r="R64" s="65"/>
      <c r="S64" s="65"/>
      <c r="T64" s="65"/>
      <c r="U64" s="65"/>
      <c r="V64" s="65"/>
      <c r="W64" s="65"/>
      <c r="X64" s="73"/>
      <c r="Y64" s="73"/>
      <c r="Z64" s="73"/>
      <c r="AA64" s="73"/>
      <c r="AB64" s="73"/>
    </row>
    <row r="65" spans="2:30" ht="18.75" customHeight="1" x14ac:dyDescent="0.2">
      <c r="B65" s="131" t="s">
        <v>108</v>
      </c>
      <c r="C65" s="583">
        <v>0.25700000000000001</v>
      </c>
      <c r="D65" s="448">
        <f t="shared" si="10"/>
        <v>0</v>
      </c>
      <c r="E65" s="448">
        <f t="shared" si="10"/>
        <v>0</v>
      </c>
      <c r="F65" s="448">
        <f t="shared" si="10"/>
        <v>0</v>
      </c>
      <c r="G65" s="448">
        <f t="shared" si="10"/>
        <v>0</v>
      </c>
      <c r="H65" s="448">
        <f t="shared" si="10"/>
        <v>0</v>
      </c>
      <c r="I65" s="448">
        <f>$C65*J51</f>
        <v>0</v>
      </c>
      <c r="J65" s="583">
        <v>0.113</v>
      </c>
      <c r="K65" s="448">
        <f t="shared" si="11"/>
        <v>0</v>
      </c>
      <c r="L65" s="448">
        <f t="shared" si="12"/>
        <v>0</v>
      </c>
      <c r="M65" s="448">
        <f t="shared" si="13"/>
        <v>0</v>
      </c>
      <c r="N65" s="448">
        <f t="shared" si="14"/>
        <v>0</v>
      </c>
      <c r="O65" s="448">
        <f t="shared" si="15"/>
        <v>0</v>
      </c>
      <c r="P65" s="448">
        <f t="shared" si="16"/>
        <v>0</v>
      </c>
      <c r="Q65" s="65"/>
      <c r="R65" s="65"/>
      <c r="S65" s="65"/>
      <c r="T65" s="65"/>
      <c r="U65" s="65"/>
      <c r="V65" s="65"/>
      <c r="W65" s="65"/>
    </row>
    <row r="66" spans="2:30" s="20" customFormat="1" ht="18.75" customHeight="1" x14ac:dyDescent="0.2">
      <c r="B66" s="306" t="s">
        <v>128</v>
      </c>
      <c r="C66" s="582">
        <v>6.1365999999999997E-2</v>
      </c>
      <c r="D66" s="448">
        <f t="shared" si="10"/>
        <v>0</v>
      </c>
      <c r="E66" s="448">
        <f t="shared" si="10"/>
        <v>0</v>
      </c>
      <c r="F66" s="448">
        <f t="shared" si="10"/>
        <v>0</v>
      </c>
      <c r="G66" s="448">
        <f t="shared" si="10"/>
        <v>0</v>
      </c>
      <c r="H66" s="448">
        <f t="shared" si="10"/>
        <v>0</v>
      </c>
      <c r="I66" s="448">
        <f t="shared" si="10"/>
        <v>0</v>
      </c>
      <c r="J66" s="583">
        <v>7.0768999999999999E-2</v>
      </c>
      <c r="K66" s="448">
        <f t="shared" si="11"/>
        <v>0</v>
      </c>
      <c r="L66" s="448">
        <f t="shared" si="12"/>
        <v>0</v>
      </c>
      <c r="M66" s="448">
        <f t="shared" si="13"/>
        <v>0</v>
      </c>
      <c r="N66" s="448">
        <f t="shared" si="14"/>
        <v>0</v>
      </c>
      <c r="O66" s="448">
        <f t="shared" si="15"/>
        <v>0</v>
      </c>
      <c r="P66" s="448">
        <f t="shared" si="16"/>
        <v>0</v>
      </c>
      <c r="Q66" s="65"/>
      <c r="R66" s="65"/>
      <c r="S66" s="65"/>
      <c r="T66" s="65"/>
      <c r="U66" s="65"/>
      <c r="V66" s="65"/>
      <c r="W66" s="65"/>
      <c r="X66" s="73"/>
      <c r="Y66" s="73"/>
      <c r="Z66" s="73"/>
      <c r="AA66" s="73"/>
      <c r="AB66" s="73"/>
    </row>
    <row r="67" spans="2:30" s="20" customFormat="1" ht="18.75" customHeight="1" x14ac:dyDescent="0.2">
      <c r="B67" s="130" t="str">
        <f>B53</f>
        <v>Erdgas (Kfz)</v>
      </c>
      <c r="C67" s="582">
        <v>5.8310000000000001E-2</v>
      </c>
      <c r="D67" s="448">
        <f t="shared" si="10"/>
        <v>0</v>
      </c>
      <c r="E67" s="448">
        <f t="shared" si="10"/>
        <v>0</v>
      </c>
      <c r="F67" s="448">
        <f t="shared" si="10"/>
        <v>0</v>
      </c>
      <c r="G67" s="448">
        <f t="shared" si="10"/>
        <v>0</v>
      </c>
      <c r="H67" s="448">
        <f t="shared" si="10"/>
        <v>0</v>
      </c>
      <c r="I67" s="448">
        <f t="shared" si="10"/>
        <v>0</v>
      </c>
      <c r="J67" s="583">
        <v>1E-3</v>
      </c>
      <c r="K67" s="448">
        <f t="shared" si="11"/>
        <v>0</v>
      </c>
      <c r="L67" s="448">
        <f t="shared" si="12"/>
        <v>0</v>
      </c>
      <c r="M67" s="448">
        <f t="shared" si="13"/>
        <v>0</v>
      </c>
      <c r="N67" s="448">
        <f t="shared" si="14"/>
        <v>0</v>
      </c>
      <c r="O67" s="448">
        <f t="shared" si="15"/>
        <v>0</v>
      </c>
      <c r="P67" s="448">
        <f t="shared" si="16"/>
        <v>0</v>
      </c>
      <c r="Q67" s="65"/>
      <c r="R67" s="65"/>
      <c r="S67" s="65"/>
      <c r="T67" s="65"/>
      <c r="U67" s="65"/>
      <c r="V67" s="65"/>
      <c r="W67" s="65"/>
      <c r="X67" s="73"/>
      <c r="Y67" s="73"/>
      <c r="Z67" s="73"/>
      <c r="AA67" s="73"/>
      <c r="AB67" s="73"/>
    </row>
    <row r="68" spans="2:30" s="20" customFormat="1" ht="18.75" customHeight="1" x14ac:dyDescent="0.2">
      <c r="B68" s="130" t="str">
        <f>B54</f>
        <v>Diesel</v>
      </c>
      <c r="C68" s="582">
        <v>0.33352999999999999</v>
      </c>
      <c r="D68" s="448">
        <f t="shared" si="10"/>
        <v>0</v>
      </c>
      <c r="E68" s="448">
        <f t="shared" si="10"/>
        <v>0</v>
      </c>
      <c r="F68" s="448">
        <f t="shared" si="10"/>
        <v>0</v>
      </c>
      <c r="G68" s="448">
        <f t="shared" si="10"/>
        <v>0</v>
      </c>
      <c r="H68" s="448">
        <f t="shared" si="10"/>
        <v>0</v>
      </c>
      <c r="I68" s="448">
        <f t="shared" si="10"/>
        <v>0</v>
      </c>
      <c r="J68" s="583">
        <v>6.7489000000000004E-3</v>
      </c>
      <c r="K68" s="448">
        <f t="shared" si="11"/>
        <v>0</v>
      </c>
      <c r="L68" s="448">
        <f t="shared" si="12"/>
        <v>0</v>
      </c>
      <c r="M68" s="448">
        <f t="shared" si="13"/>
        <v>0</v>
      </c>
      <c r="N68" s="448">
        <f t="shared" si="14"/>
        <v>0</v>
      </c>
      <c r="O68" s="448">
        <f t="shared" si="15"/>
        <v>0</v>
      </c>
      <c r="P68" s="448">
        <f t="shared" si="16"/>
        <v>0</v>
      </c>
      <c r="Q68" s="65"/>
      <c r="R68" s="65"/>
      <c r="S68" s="65"/>
      <c r="T68" s="65"/>
      <c r="U68" s="65"/>
      <c r="V68" s="65"/>
      <c r="W68" s="65"/>
      <c r="X68" s="73"/>
      <c r="Y68" s="73"/>
      <c r="Z68" s="73"/>
      <c r="AA68" s="73"/>
      <c r="AB68" s="73"/>
    </row>
    <row r="69" spans="2:30" ht="18.75" customHeight="1" thickBot="1" x14ac:dyDescent="0.25">
      <c r="B69" s="138" t="s">
        <v>16</v>
      </c>
      <c r="C69" s="582">
        <v>3.7999999999999999E-2</v>
      </c>
      <c r="D69" s="473">
        <f t="shared" si="10"/>
        <v>0</v>
      </c>
      <c r="E69" s="473">
        <f t="shared" si="10"/>
        <v>0</v>
      </c>
      <c r="F69" s="473">
        <f t="shared" si="10"/>
        <v>0</v>
      </c>
      <c r="G69" s="473">
        <f t="shared" si="10"/>
        <v>0</v>
      </c>
      <c r="H69" s="473">
        <f t="shared" si="10"/>
        <v>0</v>
      </c>
      <c r="I69" s="473">
        <f t="shared" si="10"/>
        <v>0</v>
      </c>
      <c r="J69" s="581">
        <v>8.0000000000000004E-4</v>
      </c>
      <c r="K69" s="473">
        <f t="shared" si="11"/>
        <v>0</v>
      </c>
      <c r="L69" s="473">
        <f t="shared" si="12"/>
        <v>0</v>
      </c>
      <c r="M69" s="473">
        <f t="shared" si="13"/>
        <v>0</v>
      </c>
      <c r="N69" s="473">
        <f t="shared" si="14"/>
        <v>0</v>
      </c>
      <c r="O69" s="473">
        <f t="shared" si="15"/>
        <v>0</v>
      </c>
      <c r="P69" s="473">
        <f t="shared" si="16"/>
        <v>0</v>
      </c>
      <c r="Q69" s="65"/>
      <c r="R69" s="65"/>
      <c r="S69" s="65"/>
      <c r="T69" s="65"/>
      <c r="U69" s="65"/>
      <c r="V69" s="65"/>
      <c r="W69" s="65"/>
    </row>
    <row r="70" spans="2:30" s="20" customFormat="1" ht="18.75" customHeight="1" thickBot="1" x14ac:dyDescent="0.25">
      <c r="B70" s="140" t="s">
        <v>20</v>
      </c>
      <c r="C70" s="141"/>
      <c r="D70" s="481">
        <f t="shared" ref="D70:I70" si="17">SUM(D60:D69)</f>
        <v>0</v>
      </c>
      <c r="E70" s="481">
        <f t="shared" si="17"/>
        <v>0</v>
      </c>
      <c r="F70" s="481">
        <f t="shared" si="17"/>
        <v>0</v>
      </c>
      <c r="G70" s="481">
        <f t="shared" si="17"/>
        <v>0</v>
      </c>
      <c r="H70" s="481">
        <f t="shared" si="17"/>
        <v>0</v>
      </c>
      <c r="I70" s="481">
        <f t="shared" si="17"/>
        <v>0</v>
      </c>
      <c r="J70" s="497"/>
      <c r="K70" s="483">
        <f t="shared" ref="K70:P70" si="18">SUM(K60:K69)</f>
        <v>0</v>
      </c>
      <c r="L70" s="483">
        <f t="shared" si="18"/>
        <v>0</v>
      </c>
      <c r="M70" s="483">
        <f t="shared" si="18"/>
        <v>0</v>
      </c>
      <c r="N70" s="483">
        <f t="shared" si="18"/>
        <v>0</v>
      </c>
      <c r="O70" s="483">
        <f t="shared" si="18"/>
        <v>0</v>
      </c>
      <c r="P70" s="483">
        <f t="shared" si="18"/>
        <v>0</v>
      </c>
      <c r="Q70" s="65"/>
      <c r="R70" s="65">
        <v>1</v>
      </c>
      <c r="S70" s="65"/>
      <c r="T70" s="65"/>
      <c r="U70" s="65"/>
      <c r="V70" s="65"/>
      <c r="W70" s="65"/>
      <c r="X70" s="73"/>
      <c r="Y70" s="73"/>
      <c r="Z70" s="73"/>
      <c r="AA70" s="73"/>
      <c r="AB70" s="73"/>
      <c r="AC70" s="73"/>
    </row>
    <row r="71" spans="2:30" s="20" customFormat="1" ht="15.75" thickBot="1" x14ac:dyDescent="0.25">
      <c r="B71" s="70"/>
      <c r="C71" s="70"/>
      <c r="D71" s="70"/>
      <c r="E71" s="71"/>
      <c r="F71" s="71"/>
      <c r="G71" s="71"/>
      <c r="H71" s="71"/>
      <c r="I71" s="71"/>
      <c r="J71" s="71"/>
      <c r="K71" s="46"/>
      <c r="L71" s="72"/>
      <c r="M71" s="72"/>
      <c r="N71" s="72"/>
      <c r="O71" s="72"/>
      <c r="P71" s="72"/>
      <c r="Q71" s="72"/>
      <c r="R71" s="65"/>
      <c r="S71" s="65"/>
      <c r="T71" s="65"/>
      <c r="U71" s="65"/>
      <c r="V71" s="65"/>
      <c r="W71" s="65"/>
      <c r="X71" s="65"/>
      <c r="Y71" s="73"/>
      <c r="Z71" s="73"/>
      <c r="AA71" s="73"/>
      <c r="AB71" s="73"/>
      <c r="AC71" s="73"/>
      <c r="AD71" s="73"/>
    </row>
    <row r="72" spans="2:30" s="20" customFormat="1" ht="25.5" customHeight="1" thickBot="1" x14ac:dyDescent="0.25">
      <c r="B72" s="147"/>
      <c r="C72" s="148"/>
      <c r="D72" s="681" t="s">
        <v>372</v>
      </c>
      <c r="E72" s="683"/>
      <c r="F72" s="683"/>
      <c r="G72" s="683"/>
      <c r="H72" s="683"/>
      <c r="I72" s="684"/>
      <c r="J72" s="46"/>
      <c r="K72" s="72"/>
      <c r="L72" s="72"/>
      <c r="M72" s="72"/>
      <c r="N72" s="72"/>
      <c r="O72" s="72"/>
      <c r="P72" s="72"/>
      <c r="Q72" s="65"/>
      <c r="R72" s="65"/>
      <c r="S72" s="65"/>
      <c r="T72" s="65"/>
      <c r="U72" s="65"/>
      <c r="V72" s="65"/>
      <c r="W72" s="65"/>
      <c r="X72" s="73"/>
      <c r="Y72" s="73"/>
      <c r="Z72" s="73"/>
      <c r="AA72" s="73"/>
      <c r="AB72" s="73"/>
      <c r="AC72" s="73"/>
    </row>
    <row r="73" spans="2:30" s="20" customFormat="1" ht="120.75" customHeight="1" thickBot="1" x14ac:dyDescent="0.25">
      <c r="B73" s="145" t="s">
        <v>3</v>
      </c>
      <c r="C73" s="145" t="s">
        <v>246</v>
      </c>
      <c r="D73" s="99">
        <f>Inhaltsverzeichnis!D18</f>
        <v>2017</v>
      </c>
      <c r="E73" s="99">
        <f>D73+1</f>
        <v>2018</v>
      </c>
      <c r="F73" s="100">
        <f>E73+1</f>
        <v>2019</v>
      </c>
      <c r="G73" s="103">
        <f>F73+1</f>
        <v>2020</v>
      </c>
      <c r="H73" s="103">
        <f>G73+1</f>
        <v>2021</v>
      </c>
      <c r="I73" s="103">
        <f>H73+1</f>
        <v>2022</v>
      </c>
      <c r="J73" s="72"/>
      <c r="K73" s="72"/>
      <c r="L73" s="72"/>
      <c r="M73" s="72"/>
      <c r="N73" s="72"/>
      <c r="O73" s="72"/>
      <c r="P73" s="72"/>
      <c r="Q73" s="65"/>
      <c r="R73" s="65"/>
      <c r="S73" s="65"/>
      <c r="T73" s="65"/>
      <c r="U73" s="65"/>
      <c r="V73" s="65"/>
      <c r="W73" s="65"/>
      <c r="X73" s="73"/>
      <c r="Y73" s="73"/>
      <c r="Z73" s="73"/>
      <c r="AA73" s="73"/>
      <c r="AB73" s="73"/>
      <c r="AC73" s="73"/>
    </row>
    <row r="74" spans="2:30" s="20" customFormat="1" ht="18.75" customHeight="1" x14ac:dyDescent="0.2">
      <c r="B74" s="129" t="s">
        <v>5</v>
      </c>
      <c r="C74" s="580">
        <v>2.9000000000000001E-2</v>
      </c>
      <c r="D74" s="496">
        <f t="shared" ref="D74:I83" si="19">$C74*E46</f>
        <v>0</v>
      </c>
      <c r="E74" s="496">
        <f t="shared" si="19"/>
        <v>0</v>
      </c>
      <c r="F74" s="496">
        <f t="shared" si="19"/>
        <v>0</v>
      </c>
      <c r="G74" s="496">
        <f t="shared" si="19"/>
        <v>0</v>
      </c>
      <c r="H74" s="496">
        <f t="shared" si="19"/>
        <v>0</v>
      </c>
      <c r="I74" s="496">
        <f t="shared" si="19"/>
        <v>0</v>
      </c>
      <c r="J74" s="72"/>
      <c r="K74" s="72"/>
      <c r="L74" s="72"/>
      <c r="M74" s="72"/>
      <c r="N74" s="72"/>
      <c r="O74" s="72"/>
      <c r="P74" s="72"/>
      <c r="Q74" s="65"/>
      <c r="R74" s="65"/>
      <c r="S74" s="65"/>
      <c r="T74" s="65"/>
      <c r="U74" s="65"/>
      <c r="V74" s="65"/>
      <c r="W74" s="65"/>
      <c r="X74" s="73"/>
      <c r="Y74" s="73"/>
      <c r="Z74" s="73"/>
      <c r="AA74" s="73"/>
      <c r="AB74" s="73"/>
      <c r="AC74" s="73"/>
    </row>
    <row r="75" spans="2:30" s="20" customFormat="1" ht="18.75" customHeight="1" x14ac:dyDescent="0.2">
      <c r="B75" s="130" t="s">
        <v>72</v>
      </c>
      <c r="C75" s="580">
        <v>2.3085999999999999E-2</v>
      </c>
      <c r="D75" s="448">
        <f t="shared" si="19"/>
        <v>0</v>
      </c>
      <c r="E75" s="448">
        <f t="shared" si="19"/>
        <v>0</v>
      </c>
      <c r="F75" s="448">
        <f t="shared" si="19"/>
        <v>0</v>
      </c>
      <c r="G75" s="448">
        <f t="shared" si="19"/>
        <v>0</v>
      </c>
      <c r="H75" s="448">
        <f t="shared" si="19"/>
        <v>0</v>
      </c>
      <c r="I75" s="448">
        <f t="shared" si="19"/>
        <v>0</v>
      </c>
      <c r="J75" s="72"/>
      <c r="K75" s="72"/>
      <c r="L75" s="72"/>
      <c r="M75" s="72"/>
      <c r="N75" s="72"/>
      <c r="O75" s="72"/>
      <c r="P75" s="72"/>
      <c r="Q75" s="65"/>
      <c r="R75" s="65"/>
      <c r="S75" s="65"/>
      <c r="T75" s="65"/>
      <c r="U75" s="65"/>
      <c r="V75" s="65"/>
      <c r="W75" s="65"/>
      <c r="X75" s="73"/>
      <c r="Y75" s="73"/>
      <c r="Z75" s="73"/>
      <c r="AA75" s="73"/>
      <c r="AB75" s="73"/>
      <c r="AC75" s="73"/>
    </row>
    <row r="76" spans="2:30" s="20" customFormat="1" ht="18.75" customHeight="1" x14ac:dyDescent="0.2">
      <c r="B76" s="130" t="s">
        <v>10</v>
      </c>
      <c r="C76" s="580">
        <v>6.4000000000000003E-3</v>
      </c>
      <c r="D76" s="448">
        <f t="shared" si="19"/>
        <v>0</v>
      </c>
      <c r="E76" s="448">
        <f t="shared" si="19"/>
        <v>0</v>
      </c>
      <c r="F76" s="448">
        <f t="shared" si="19"/>
        <v>0</v>
      </c>
      <c r="G76" s="448">
        <f t="shared" si="19"/>
        <v>0</v>
      </c>
      <c r="H76" s="448">
        <f t="shared" si="19"/>
        <v>0</v>
      </c>
      <c r="I76" s="448">
        <f t="shared" si="19"/>
        <v>0</v>
      </c>
      <c r="J76" s="72"/>
      <c r="K76" s="72"/>
      <c r="L76" s="72"/>
      <c r="M76" s="72"/>
      <c r="N76" s="72"/>
      <c r="O76" s="72"/>
      <c r="P76" s="72"/>
      <c r="Q76" s="65"/>
      <c r="R76" s="65"/>
      <c r="S76" s="65"/>
      <c r="T76" s="65"/>
      <c r="U76" s="65"/>
      <c r="V76" s="65"/>
      <c r="W76" s="65"/>
      <c r="X76" s="73"/>
      <c r="Y76" s="73"/>
      <c r="Z76" s="73"/>
      <c r="AA76" s="73"/>
      <c r="AB76" s="73"/>
      <c r="AC76" s="73"/>
    </row>
    <row r="77" spans="2:30" s="20" customFormat="1" ht="18.75" customHeight="1" x14ac:dyDescent="0.2">
      <c r="B77" s="130" t="s">
        <v>17</v>
      </c>
      <c r="C77" s="580">
        <v>2.0715000000000001E-2</v>
      </c>
      <c r="D77" s="448">
        <f t="shared" si="19"/>
        <v>0</v>
      </c>
      <c r="E77" s="448">
        <f t="shared" si="19"/>
        <v>0</v>
      </c>
      <c r="F77" s="448">
        <f t="shared" si="19"/>
        <v>0</v>
      </c>
      <c r="G77" s="448">
        <f t="shared" si="19"/>
        <v>0</v>
      </c>
      <c r="H77" s="448">
        <f t="shared" si="19"/>
        <v>0</v>
      </c>
      <c r="I77" s="448">
        <f t="shared" si="19"/>
        <v>0</v>
      </c>
      <c r="J77" s="72"/>
      <c r="K77" s="72"/>
      <c r="L77" s="72"/>
      <c r="M77" s="72"/>
      <c r="N77" s="72"/>
      <c r="O77" s="72"/>
      <c r="P77" s="72"/>
      <c r="Q77" s="65"/>
      <c r="R77" s="65"/>
      <c r="S77" s="65"/>
      <c r="T77" s="65"/>
      <c r="U77" s="65"/>
      <c r="V77" s="65"/>
      <c r="W77" s="65"/>
      <c r="X77" s="73"/>
      <c r="Y77" s="73"/>
      <c r="Z77" s="73"/>
      <c r="AA77" s="73"/>
      <c r="AB77" s="73"/>
      <c r="AC77" s="73"/>
    </row>
    <row r="78" spans="2:30" s="20" customFormat="1" ht="18.75" customHeight="1" x14ac:dyDescent="0.2">
      <c r="B78" s="130" t="s">
        <v>73</v>
      </c>
      <c r="C78" s="580">
        <v>5.0069000000000002E-2</v>
      </c>
      <c r="D78" s="448">
        <f t="shared" si="19"/>
        <v>0</v>
      </c>
      <c r="E78" s="448">
        <f t="shared" si="19"/>
        <v>0</v>
      </c>
      <c r="F78" s="448">
        <f t="shared" si="19"/>
        <v>0</v>
      </c>
      <c r="G78" s="448">
        <f t="shared" si="19"/>
        <v>0</v>
      </c>
      <c r="H78" s="448">
        <f t="shared" si="19"/>
        <v>0</v>
      </c>
      <c r="I78" s="448">
        <f t="shared" si="19"/>
        <v>0</v>
      </c>
      <c r="J78" s="72"/>
      <c r="K78" s="72"/>
      <c r="L78" s="72"/>
      <c r="M78" s="72"/>
      <c r="N78" s="72"/>
      <c r="O78" s="72"/>
      <c r="P78" s="72"/>
      <c r="Q78" s="65"/>
      <c r="R78" s="65"/>
      <c r="S78" s="65"/>
      <c r="T78" s="65"/>
      <c r="U78" s="65"/>
      <c r="V78" s="65"/>
      <c r="W78" s="65"/>
      <c r="X78" s="73"/>
      <c r="Y78" s="73"/>
      <c r="Z78" s="73"/>
      <c r="AA78" s="73"/>
      <c r="AB78" s="73"/>
      <c r="AC78" s="73"/>
    </row>
    <row r="79" spans="2:30" s="20" customFormat="1" ht="18.75" customHeight="1" x14ac:dyDescent="0.2">
      <c r="B79" s="130" t="s">
        <v>108</v>
      </c>
      <c r="C79" s="580">
        <v>4.0233999999999999E-2</v>
      </c>
      <c r="D79" s="448">
        <f t="shared" si="19"/>
        <v>0</v>
      </c>
      <c r="E79" s="448">
        <f t="shared" si="19"/>
        <v>0</v>
      </c>
      <c r="F79" s="448">
        <f t="shared" si="19"/>
        <v>0</v>
      </c>
      <c r="G79" s="448">
        <f t="shared" si="19"/>
        <v>0</v>
      </c>
      <c r="H79" s="448">
        <f t="shared" si="19"/>
        <v>0</v>
      </c>
      <c r="I79" s="448">
        <f t="shared" si="19"/>
        <v>0</v>
      </c>
      <c r="J79" s="72"/>
      <c r="K79" s="72"/>
      <c r="L79" s="72"/>
      <c r="M79" s="72"/>
      <c r="N79" s="72"/>
      <c r="O79" s="72"/>
      <c r="P79" s="72"/>
      <c r="Q79" s="65"/>
      <c r="R79" s="65"/>
      <c r="S79" s="65"/>
      <c r="T79" s="65"/>
      <c r="U79" s="65"/>
      <c r="V79" s="65"/>
      <c r="W79" s="65"/>
      <c r="X79" s="73"/>
      <c r="Y79" s="73"/>
      <c r="Z79" s="73"/>
      <c r="AA79" s="73"/>
      <c r="AB79" s="73"/>
      <c r="AC79" s="73"/>
    </row>
    <row r="80" spans="2:30" s="20" customFormat="1" ht="18.75" customHeight="1" x14ac:dyDescent="0.2">
      <c r="B80" s="130" t="s">
        <v>14</v>
      </c>
      <c r="C80" s="580">
        <v>1.4844E-2</v>
      </c>
      <c r="D80" s="448">
        <f t="shared" si="19"/>
        <v>0</v>
      </c>
      <c r="E80" s="448">
        <f t="shared" si="19"/>
        <v>0</v>
      </c>
      <c r="F80" s="448">
        <f t="shared" si="19"/>
        <v>0</v>
      </c>
      <c r="G80" s="448">
        <f t="shared" si="19"/>
        <v>0</v>
      </c>
      <c r="H80" s="448">
        <f t="shared" si="19"/>
        <v>0</v>
      </c>
      <c r="I80" s="448">
        <f t="shared" si="19"/>
        <v>0</v>
      </c>
      <c r="J80" s="72"/>
      <c r="K80" s="72"/>
      <c r="L80" s="72"/>
      <c r="M80" s="72"/>
      <c r="N80" s="72"/>
      <c r="O80" s="72"/>
      <c r="P80" s="72"/>
      <c r="Q80" s="65"/>
      <c r="R80" s="65"/>
      <c r="S80" s="65"/>
      <c r="T80" s="65"/>
      <c r="U80" s="65"/>
      <c r="V80" s="65"/>
      <c r="W80" s="65"/>
      <c r="X80" s="73"/>
      <c r="Y80" s="73"/>
      <c r="Z80" s="73"/>
      <c r="AA80" s="73"/>
      <c r="AB80" s="73"/>
      <c r="AC80" s="73"/>
    </row>
    <row r="81" spans="2:30" s="20" customFormat="1" ht="18.75" customHeight="1" x14ac:dyDescent="0.2">
      <c r="B81" s="130" t="s">
        <v>12</v>
      </c>
      <c r="C81" s="579">
        <v>4.5999999999999999E-3</v>
      </c>
      <c r="D81" s="448">
        <f t="shared" si="19"/>
        <v>0</v>
      </c>
      <c r="E81" s="448">
        <f t="shared" si="19"/>
        <v>0</v>
      </c>
      <c r="F81" s="448">
        <f t="shared" si="19"/>
        <v>0</v>
      </c>
      <c r="G81" s="448">
        <f t="shared" si="19"/>
        <v>0</v>
      </c>
      <c r="H81" s="448">
        <f t="shared" si="19"/>
        <v>0</v>
      </c>
      <c r="I81" s="448">
        <f t="shared" si="19"/>
        <v>0</v>
      </c>
      <c r="J81" s="72"/>
      <c r="K81" s="72"/>
      <c r="L81" s="72"/>
      <c r="M81" s="72"/>
      <c r="N81" s="72"/>
      <c r="O81" s="72"/>
      <c r="P81" s="72"/>
      <c r="Q81" s="65"/>
      <c r="R81" s="65"/>
      <c r="S81" s="65"/>
      <c r="T81" s="65"/>
      <c r="U81" s="65"/>
      <c r="V81" s="65"/>
      <c r="W81" s="65"/>
      <c r="X81" s="73"/>
      <c r="Y81" s="73"/>
      <c r="Z81" s="73"/>
      <c r="AA81" s="73"/>
      <c r="AB81" s="73"/>
      <c r="AC81" s="73"/>
    </row>
    <row r="82" spans="2:30" s="20" customFormat="1" ht="18.75" customHeight="1" x14ac:dyDescent="0.2">
      <c r="B82" s="124" t="s">
        <v>15</v>
      </c>
      <c r="C82" s="579">
        <v>2.2433000000000002E-2</v>
      </c>
      <c r="D82" s="448">
        <f t="shared" si="19"/>
        <v>0</v>
      </c>
      <c r="E82" s="448">
        <f t="shared" si="19"/>
        <v>0</v>
      </c>
      <c r="F82" s="448">
        <f t="shared" si="19"/>
        <v>0</v>
      </c>
      <c r="G82" s="448">
        <f t="shared" si="19"/>
        <v>0</v>
      </c>
      <c r="H82" s="448">
        <f t="shared" si="19"/>
        <v>0</v>
      </c>
      <c r="I82" s="448">
        <f t="shared" si="19"/>
        <v>0</v>
      </c>
      <c r="J82" s="72"/>
      <c r="K82" s="72"/>
      <c r="L82" s="72"/>
      <c r="M82" s="72"/>
      <c r="N82" s="72"/>
      <c r="O82" s="72"/>
      <c r="P82" s="72"/>
      <c r="Q82" s="65"/>
      <c r="R82" s="65"/>
      <c r="S82" s="65"/>
      <c r="T82" s="65"/>
      <c r="U82" s="65"/>
      <c r="V82" s="65"/>
      <c r="W82" s="65"/>
      <c r="X82" s="73"/>
      <c r="Y82" s="73"/>
      <c r="Z82" s="73"/>
      <c r="AA82" s="73"/>
      <c r="AB82" s="73"/>
      <c r="AC82" s="73"/>
    </row>
    <row r="83" spans="2:30" s="20" customFormat="1" ht="18.75" customHeight="1" thickBot="1" x14ac:dyDescent="0.25">
      <c r="B83" s="125" t="s">
        <v>16</v>
      </c>
      <c r="C83" s="580">
        <v>2.3E-2</v>
      </c>
      <c r="D83" s="473">
        <f t="shared" si="19"/>
        <v>0</v>
      </c>
      <c r="E83" s="473">
        <f t="shared" si="19"/>
        <v>0</v>
      </c>
      <c r="F83" s="473">
        <f t="shared" si="19"/>
        <v>0</v>
      </c>
      <c r="G83" s="473">
        <f t="shared" si="19"/>
        <v>0</v>
      </c>
      <c r="H83" s="473">
        <f t="shared" si="19"/>
        <v>0</v>
      </c>
      <c r="I83" s="473">
        <f t="shared" si="19"/>
        <v>0</v>
      </c>
      <c r="J83" s="72"/>
      <c r="K83" s="72"/>
      <c r="L83" s="72"/>
      <c r="M83" s="72"/>
      <c r="N83" s="72"/>
      <c r="O83" s="72"/>
      <c r="P83" s="72"/>
      <c r="Q83" s="65"/>
      <c r="R83" s="65"/>
      <c r="S83" s="65"/>
      <c r="T83" s="65"/>
      <c r="U83" s="65"/>
      <c r="V83" s="65"/>
      <c r="W83" s="65"/>
      <c r="X83" s="73"/>
      <c r="Y83" s="73"/>
      <c r="Z83" s="73"/>
      <c r="AA83" s="73"/>
      <c r="AB83" s="73"/>
      <c r="AC83" s="73"/>
    </row>
    <row r="84" spans="2:30" s="20" customFormat="1" ht="18.75" customHeight="1" thickBot="1" x14ac:dyDescent="0.25">
      <c r="B84" s="149" t="s">
        <v>20</v>
      </c>
      <c r="C84" s="150"/>
      <c r="D84" s="481">
        <f t="shared" ref="D84:I84" si="20">SUM(D74:D83)</f>
        <v>0</v>
      </c>
      <c r="E84" s="481">
        <f t="shared" si="20"/>
        <v>0</v>
      </c>
      <c r="F84" s="482">
        <f t="shared" si="20"/>
        <v>0</v>
      </c>
      <c r="G84" s="483">
        <f t="shared" si="20"/>
        <v>0</v>
      </c>
      <c r="H84" s="483">
        <f t="shared" si="20"/>
        <v>0</v>
      </c>
      <c r="I84" s="483">
        <f t="shared" si="20"/>
        <v>0</v>
      </c>
      <c r="J84" s="72"/>
      <c r="K84" s="72"/>
      <c r="L84" s="72"/>
      <c r="M84" s="72"/>
      <c r="N84" s="72"/>
      <c r="O84" s="72"/>
      <c r="P84" s="72"/>
      <c r="Q84" s="65"/>
      <c r="R84" s="65"/>
      <c r="S84" s="65"/>
      <c r="T84" s="65"/>
      <c r="U84" s="65"/>
      <c r="V84" s="65"/>
      <c r="W84" s="65"/>
      <c r="X84" s="73"/>
      <c r="Y84" s="73"/>
      <c r="Z84" s="73"/>
      <c r="AA84" s="73"/>
      <c r="AB84" s="73"/>
      <c r="AC84" s="73"/>
    </row>
    <row r="85" spans="2:30" ht="18" customHeight="1" thickBot="1" x14ac:dyDescent="0.25">
      <c r="B85" s="723"/>
      <c r="C85" s="723"/>
      <c r="D85" s="723"/>
      <c r="E85" s="723"/>
      <c r="F85" s="723"/>
      <c r="G85" s="723"/>
      <c r="H85" s="723"/>
      <c r="I85" s="723"/>
      <c r="J85" s="723"/>
      <c r="K85" s="723"/>
      <c r="L85" s="723"/>
      <c r="M85" s="723"/>
      <c r="N85" s="723"/>
      <c r="O85" s="723"/>
      <c r="P85" s="723"/>
      <c r="Q85" s="723"/>
      <c r="R85" s="723"/>
      <c r="S85" s="723"/>
      <c r="T85" s="74"/>
      <c r="U85" s="74"/>
      <c r="V85" s="74"/>
      <c r="W85" s="74"/>
      <c r="X85" s="74"/>
      <c r="Y85" s="74"/>
      <c r="Z85" s="74"/>
      <c r="AA85" s="74"/>
      <c r="AB85" s="74"/>
      <c r="AC85" s="74"/>
      <c r="AD85" s="74"/>
    </row>
    <row r="86" spans="2:30" ht="23.25" customHeight="1" thickBot="1" x14ac:dyDescent="0.25">
      <c r="B86" s="685" t="s">
        <v>21</v>
      </c>
      <c r="C86" s="686"/>
      <c r="D86" s="686"/>
      <c r="E86" s="686"/>
      <c r="F86" s="686"/>
      <c r="G86" s="686"/>
      <c r="H86" s="686"/>
      <c r="I86" s="686"/>
      <c r="J86" s="686"/>
      <c r="K86" s="686"/>
      <c r="L86" s="686"/>
      <c r="M86" s="686"/>
      <c r="N86" s="686"/>
      <c r="O86" s="686"/>
      <c r="P86" s="686"/>
      <c r="Q86" s="686"/>
      <c r="R86" s="686"/>
      <c r="S86" s="686"/>
      <c r="T86" s="686"/>
      <c r="U86" s="687"/>
    </row>
    <row r="87" spans="2:30" x14ac:dyDescent="0.2">
      <c r="B87" s="55"/>
      <c r="C87" s="55"/>
      <c r="D87" s="55"/>
      <c r="E87" s="55"/>
      <c r="F87" s="55"/>
      <c r="G87" s="55"/>
      <c r="H87" s="55"/>
      <c r="I87" s="55"/>
      <c r="J87" s="55"/>
      <c r="K87" s="55"/>
      <c r="L87" s="55"/>
      <c r="M87" s="55"/>
      <c r="N87" s="55"/>
      <c r="O87" s="55"/>
      <c r="P87" s="55"/>
      <c r="Q87" s="55"/>
      <c r="R87" s="55"/>
      <c r="S87" s="55"/>
      <c r="T87" s="55"/>
      <c r="U87" s="55"/>
      <c r="V87" s="55"/>
      <c r="W87" s="55"/>
      <c r="X87" s="55"/>
      <c r="Y87" s="55"/>
      <c r="Z87" s="55"/>
      <c r="AA87" s="55"/>
      <c r="AB87" s="55"/>
      <c r="AC87" s="55"/>
      <c r="AD87" s="55"/>
    </row>
    <row r="88" spans="2:30" x14ac:dyDescent="0.2">
      <c r="B88" s="55"/>
      <c r="C88" s="55"/>
      <c r="D88" s="55"/>
      <c r="E88" s="55"/>
      <c r="F88" s="55"/>
      <c r="G88" s="55"/>
      <c r="H88" s="55"/>
      <c r="I88" s="55"/>
      <c r="J88" s="55"/>
      <c r="K88" s="55"/>
      <c r="L88" s="55"/>
      <c r="M88" s="66"/>
      <c r="N88" s="66"/>
      <c r="O88" s="66"/>
      <c r="P88" s="66"/>
      <c r="Q88" s="66"/>
      <c r="R88" s="66"/>
      <c r="S88" s="55"/>
      <c r="T88" s="55"/>
      <c r="U88" s="55"/>
      <c r="V88" s="55"/>
      <c r="W88" s="55"/>
      <c r="X88" s="66"/>
      <c r="Y88" s="66"/>
      <c r="Z88" s="66"/>
      <c r="AA88" s="66"/>
      <c r="AB88" s="66"/>
      <c r="AC88" s="66"/>
      <c r="AD88" s="66"/>
    </row>
    <row r="89" spans="2:30" x14ac:dyDescent="0.2">
      <c r="B89" s="55"/>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c r="AD89" s="55"/>
    </row>
    <row r="90" spans="2:30" x14ac:dyDescent="0.2">
      <c r="B90" s="55"/>
      <c r="C90" s="55"/>
      <c r="D90" s="55"/>
      <c r="E90" s="55"/>
      <c r="F90" s="55"/>
      <c r="G90" s="55"/>
      <c r="H90" s="55"/>
      <c r="I90" s="55"/>
      <c r="J90" s="55"/>
      <c r="K90" s="55"/>
      <c r="L90" s="55"/>
      <c r="M90" s="55"/>
      <c r="N90" s="55"/>
      <c r="O90" s="55"/>
      <c r="P90" s="55"/>
      <c r="Q90" s="55"/>
      <c r="R90" s="55"/>
      <c r="S90" s="55"/>
      <c r="T90" s="55"/>
      <c r="U90" s="55"/>
      <c r="V90" s="55"/>
      <c r="W90" s="55"/>
      <c r="X90" s="55"/>
      <c r="Y90" s="55"/>
      <c r="Z90" s="55"/>
      <c r="AA90" s="55"/>
      <c r="AB90" s="55"/>
      <c r="AC90" s="55"/>
      <c r="AD90" s="55"/>
    </row>
    <row r="91" spans="2:30" x14ac:dyDescent="0.2">
      <c r="B91" s="55"/>
      <c r="C91" s="55"/>
      <c r="D91" s="55"/>
      <c r="E91" s="55"/>
      <c r="F91" s="55"/>
      <c r="G91" s="55"/>
      <c r="H91" s="55"/>
      <c r="I91" s="55"/>
      <c r="J91" s="55"/>
      <c r="K91" s="55"/>
      <c r="L91" s="55"/>
      <c r="M91" s="55"/>
      <c r="N91" s="55"/>
      <c r="O91" s="55"/>
      <c r="P91" s="55"/>
      <c r="Q91" s="55"/>
      <c r="R91" s="55"/>
      <c r="S91" s="55"/>
      <c r="T91" s="55"/>
      <c r="U91" s="55"/>
      <c r="V91" s="55"/>
      <c r="W91" s="55"/>
      <c r="X91" s="55"/>
      <c r="Y91" s="55"/>
      <c r="Z91" s="55"/>
      <c r="AA91" s="55"/>
      <c r="AB91" s="55"/>
      <c r="AC91" s="55"/>
      <c r="AD91" s="55"/>
    </row>
    <row r="92" spans="2:30" x14ac:dyDescent="0.2">
      <c r="B92" s="55"/>
      <c r="C92" s="55"/>
      <c r="D92" s="55"/>
      <c r="E92" s="55"/>
      <c r="F92" s="55"/>
      <c r="G92" s="55"/>
      <c r="H92" s="55"/>
      <c r="I92" s="55"/>
      <c r="J92" s="55"/>
      <c r="K92" s="55"/>
      <c r="L92" s="55"/>
      <c r="M92" s="55"/>
      <c r="N92" s="55"/>
      <c r="O92" s="55"/>
      <c r="P92" s="55"/>
      <c r="Q92" s="55"/>
      <c r="R92" s="55"/>
      <c r="S92" s="55"/>
      <c r="T92" s="55"/>
      <c r="U92" s="55"/>
      <c r="V92" s="55"/>
      <c r="W92" s="55"/>
      <c r="X92" s="55"/>
      <c r="Y92" s="55"/>
      <c r="Z92" s="55"/>
      <c r="AA92" s="55"/>
      <c r="AB92" s="55"/>
      <c r="AC92" s="55"/>
      <c r="AD92" s="55"/>
    </row>
    <row r="93" spans="2:30" x14ac:dyDescent="0.2">
      <c r="B93" s="55"/>
      <c r="C93" s="55"/>
      <c r="D93" s="55"/>
      <c r="E93" s="55"/>
      <c r="F93" s="55"/>
      <c r="G93" s="55"/>
      <c r="H93" s="55"/>
      <c r="I93" s="55"/>
      <c r="J93" s="55"/>
      <c r="K93" s="55"/>
      <c r="L93" s="55"/>
      <c r="M93" s="55"/>
      <c r="N93" s="55"/>
      <c r="O93" s="55"/>
      <c r="P93" s="55"/>
      <c r="Q93" s="55"/>
      <c r="R93" s="55"/>
      <c r="S93" s="55"/>
      <c r="T93" s="55"/>
      <c r="U93" s="55"/>
      <c r="V93" s="55"/>
      <c r="W93" s="55"/>
      <c r="X93" s="55"/>
      <c r="Y93" s="55"/>
      <c r="Z93" s="55"/>
      <c r="AA93" s="55"/>
      <c r="AB93" s="55"/>
      <c r="AC93" s="55"/>
      <c r="AD93" s="55"/>
    </row>
    <row r="94" spans="2:30" x14ac:dyDescent="0.2">
      <c r="B94" s="55"/>
      <c r="C94" s="55"/>
      <c r="D94" s="55"/>
      <c r="E94" s="55"/>
      <c r="F94" s="55"/>
      <c r="G94" s="55"/>
      <c r="H94" s="55"/>
      <c r="I94" s="55"/>
      <c r="J94" s="55"/>
      <c r="K94" s="55"/>
      <c r="L94" s="55"/>
      <c r="M94" s="55"/>
      <c r="N94" s="55"/>
      <c r="O94" s="55"/>
      <c r="P94" s="55"/>
      <c r="Q94" s="55"/>
      <c r="R94" s="55"/>
      <c r="S94" s="55"/>
      <c r="T94" s="55"/>
      <c r="U94" s="55"/>
      <c r="V94" s="55"/>
      <c r="W94" s="55"/>
      <c r="X94" s="55"/>
      <c r="Y94" s="55"/>
      <c r="Z94" s="55"/>
      <c r="AA94" s="55"/>
      <c r="AB94" s="55"/>
      <c r="AC94" s="55"/>
      <c r="AD94" s="55"/>
    </row>
    <row r="95" spans="2:30" x14ac:dyDescent="0.2">
      <c r="B95" s="55"/>
      <c r="C95" s="55"/>
      <c r="D95" s="55"/>
      <c r="E95" s="55"/>
      <c r="F95" s="55"/>
      <c r="G95" s="55"/>
      <c r="H95" s="55"/>
      <c r="I95" s="55"/>
      <c r="J95" s="55"/>
      <c r="K95" s="55"/>
      <c r="L95" s="55"/>
      <c r="M95" s="55"/>
      <c r="N95" s="55"/>
      <c r="O95" s="55"/>
      <c r="P95" s="55"/>
      <c r="Q95" s="55"/>
      <c r="R95" s="55"/>
      <c r="S95" s="55"/>
      <c r="T95" s="55"/>
      <c r="U95" s="55"/>
      <c r="V95" s="55"/>
      <c r="W95" s="55"/>
      <c r="X95" s="55"/>
      <c r="Y95" s="55"/>
      <c r="Z95" s="55"/>
      <c r="AA95" s="55"/>
      <c r="AB95" s="55"/>
      <c r="AC95" s="55"/>
      <c r="AD95" s="55"/>
    </row>
    <row r="96" spans="2:30" x14ac:dyDescent="0.2">
      <c r="B96" s="55"/>
      <c r="C96" s="55"/>
      <c r="D96" s="55"/>
      <c r="E96" s="55"/>
      <c r="F96" s="55"/>
      <c r="G96" s="55"/>
      <c r="H96" s="55"/>
      <c r="I96" s="55"/>
      <c r="J96" s="55"/>
      <c r="K96" s="55"/>
      <c r="L96" s="55"/>
      <c r="M96" s="55"/>
      <c r="N96" s="55"/>
      <c r="O96" s="55"/>
      <c r="P96" s="55"/>
      <c r="Q96" s="55"/>
      <c r="R96" s="55"/>
      <c r="S96" s="55"/>
      <c r="T96" s="55"/>
      <c r="U96" s="55"/>
      <c r="V96" s="55"/>
      <c r="W96" s="55"/>
      <c r="X96" s="55"/>
      <c r="Y96" s="55"/>
      <c r="Z96" s="55"/>
      <c r="AA96" s="55"/>
      <c r="AB96" s="55"/>
      <c r="AC96" s="55"/>
      <c r="AD96" s="55"/>
    </row>
    <row r="97" spans="2:30" x14ac:dyDescent="0.2">
      <c r="B97" s="55"/>
      <c r="C97" s="55"/>
      <c r="D97" s="55"/>
      <c r="E97" s="55"/>
      <c r="F97" s="55"/>
      <c r="G97" s="55"/>
      <c r="H97" s="55"/>
      <c r="I97" s="55"/>
      <c r="J97" s="55"/>
      <c r="K97" s="55"/>
      <c r="L97" s="55"/>
      <c r="M97" s="55"/>
      <c r="N97" s="55"/>
      <c r="O97" s="55"/>
      <c r="P97" s="55"/>
      <c r="Q97" s="55"/>
      <c r="R97" s="55"/>
      <c r="S97" s="55"/>
      <c r="T97" s="55"/>
      <c r="U97" s="55"/>
      <c r="V97" s="55"/>
      <c r="W97" s="55"/>
      <c r="X97" s="55"/>
      <c r="Y97" s="55"/>
      <c r="Z97" s="55"/>
      <c r="AA97" s="55"/>
      <c r="AB97" s="55"/>
      <c r="AC97" s="55"/>
      <c r="AD97" s="55"/>
    </row>
    <row r="98" spans="2:30" x14ac:dyDescent="0.2">
      <c r="B98" s="55"/>
      <c r="C98" s="55"/>
      <c r="D98" s="55"/>
      <c r="E98" s="55"/>
      <c r="F98" s="55"/>
      <c r="G98" s="55"/>
      <c r="H98" s="55"/>
      <c r="I98" s="55"/>
      <c r="J98" s="55"/>
      <c r="K98" s="55"/>
      <c r="L98" s="55"/>
      <c r="M98" s="55"/>
      <c r="N98" s="55"/>
      <c r="O98" s="55"/>
      <c r="P98" s="55"/>
      <c r="Q98" s="55"/>
      <c r="R98" s="55"/>
      <c r="S98" s="55"/>
      <c r="T98" s="55"/>
      <c r="U98" s="55"/>
      <c r="V98" s="55"/>
      <c r="W98" s="55"/>
      <c r="X98" s="55"/>
      <c r="Y98" s="55"/>
      <c r="Z98" s="55"/>
      <c r="AA98" s="55"/>
      <c r="AB98" s="55"/>
      <c r="AC98" s="55"/>
      <c r="AD98" s="55"/>
    </row>
    <row r="99" spans="2:30" x14ac:dyDescent="0.2">
      <c r="B99" s="55"/>
      <c r="C99" s="55"/>
      <c r="D99" s="55"/>
      <c r="E99" s="55"/>
      <c r="F99" s="55"/>
      <c r="G99" s="55"/>
      <c r="H99" s="55"/>
      <c r="I99" s="55"/>
      <c r="J99" s="55"/>
      <c r="K99" s="55"/>
      <c r="L99" s="55"/>
      <c r="M99" s="55"/>
      <c r="N99" s="55"/>
      <c r="O99" s="55"/>
      <c r="P99" s="55"/>
      <c r="Q99" s="55"/>
      <c r="R99" s="55"/>
      <c r="S99" s="55"/>
      <c r="T99" s="55"/>
      <c r="U99" s="55"/>
      <c r="V99" s="55"/>
      <c r="W99" s="55"/>
      <c r="X99" s="55"/>
      <c r="Y99" s="55"/>
      <c r="Z99" s="55"/>
      <c r="AA99" s="55"/>
      <c r="AB99" s="55"/>
      <c r="AC99" s="55"/>
      <c r="AD99" s="55"/>
    </row>
    <row r="100" spans="2:30" x14ac:dyDescent="0.2">
      <c r="B100" s="55"/>
      <c r="C100" s="55"/>
      <c r="D100" s="55"/>
      <c r="E100" s="55"/>
      <c r="F100" s="55"/>
      <c r="G100" s="55"/>
      <c r="H100" s="55"/>
      <c r="I100" s="55"/>
      <c r="J100" s="55"/>
      <c r="K100" s="55"/>
      <c r="L100" s="55"/>
      <c r="M100" s="55"/>
      <c r="N100" s="55"/>
      <c r="O100" s="55"/>
      <c r="P100" s="55"/>
      <c r="Q100" s="55"/>
      <c r="R100" s="55"/>
      <c r="S100" s="55"/>
      <c r="T100" s="55"/>
      <c r="U100" s="55"/>
      <c r="V100" s="55"/>
      <c r="W100" s="55"/>
      <c r="X100" s="55"/>
      <c r="Y100" s="55"/>
      <c r="Z100" s="55"/>
      <c r="AA100" s="55"/>
      <c r="AB100" s="55"/>
      <c r="AC100" s="55"/>
      <c r="AD100" s="55"/>
    </row>
    <row r="101" spans="2:30" x14ac:dyDescent="0.2">
      <c r="B101" s="55"/>
      <c r="C101" s="55"/>
      <c r="D101" s="55"/>
      <c r="E101" s="55"/>
      <c r="F101" s="55"/>
      <c r="G101" s="55"/>
      <c r="H101" s="55"/>
      <c r="I101" s="55"/>
      <c r="J101" s="55"/>
      <c r="K101" s="55"/>
      <c r="L101" s="55"/>
      <c r="M101" s="55"/>
      <c r="N101" s="55"/>
      <c r="O101" s="55"/>
      <c r="P101" s="55"/>
      <c r="Q101" s="55"/>
      <c r="R101" s="55"/>
      <c r="S101" s="55"/>
      <c r="T101" s="55"/>
      <c r="U101" s="55"/>
      <c r="V101" s="55"/>
      <c r="W101" s="55"/>
      <c r="X101" s="55"/>
      <c r="Y101" s="55"/>
      <c r="Z101" s="55"/>
      <c r="AA101" s="55"/>
      <c r="AB101" s="55"/>
      <c r="AC101" s="55"/>
      <c r="AD101" s="55"/>
    </row>
    <row r="102" spans="2:30" x14ac:dyDescent="0.2">
      <c r="B102" s="55"/>
      <c r="C102" s="55"/>
      <c r="D102" s="55"/>
      <c r="E102" s="55"/>
      <c r="F102" s="55"/>
      <c r="G102" s="55"/>
      <c r="H102" s="55"/>
      <c r="I102" s="55"/>
      <c r="J102" s="55"/>
      <c r="K102" s="55"/>
      <c r="L102" s="55"/>
      <c r="M102" s="55"/>
      <c r="N102" s="55"/>
      <c r="O102" s="55"/>
      <c r="P102" s="55"/>
      <c r="Q102" s="55"/>
      <c r="R102" s="55"/>
      <c r="S102" s="55"/>
      <c r="T102" s="55"/>
      <c r="U102" s="55"/>
      <c r="V102" s="55"/>
      <c r="W102" s="55"/>
      <c r="X102" s="55"/>
      <c r="Y102" s="55"/>
      <c r="Z102" s="55"/>
      <c r="AA102" s="55"/>
      <c r="AB102" s="55"/>
      <c r="AC102" s="55"/>
      <c r="AD102" s="55"/>
    </row>
    <row r="103" spans="2:30" x14ac:dyDescent="0.2">
      <c r="B103" s="55"/>
      <c r="C103" s="55"/>
      <c r="D103" s="55"/>
      <c r="E103" s="55"/>
      <c r="F103" s="55"/>
      <c r="G103" s="55"/>
      <c r="H103" s="55"/>
      <c r="I103" s="55"/>
      <c r="J103" s="55"/>
      <c r="K103" s="55"/>
      <c r="L103" s="55"/>
      <c r="M103" s="55"/>
      <c r="N103" s="55"/>
      <c r="O103" s="55"/>
      <c r="P103" s="55"/>
      <c r="Q103" s="55"/>
      <c r="R103" s="55"/>
      <c r="S103" s="55"/>
      <c r="T103" s="55"/>
      <c r="U103" s="55"/>
      <c r="V103" s="55"/>
      <c r="W103" s="55"/>
      <c r="X103" s="55"/>
      <c r="Y103" s="55"/>
      <c r="Z103" s="55"/>
      <c r="AA103" s="55"/>
      <c r="AB103" s="55"/>
      <c r="AC103" s="55"/>
      <c r="AD103" s="55"/>
    </row>
    <row r="104" spans="2:30" x14ac:dyDescent="0.2">
      <c r="B104" s="55"/>
      <c r="C104" s="55"/>
      <c r="D104" s="55"/>
      <c r="E104" s="55"/>
      <c r="F104" s="55"/>
      <c r="G104" s="55"/>
      <c r="H104" s="55"/>
      <c r="I104" s="55"/>
      <c r="J104" s="55"/>
      <c r="K104" s="55"/>
      <c r="L104" s="55"/>
      <c r="M104" s="55"/>
      <c r="N104" s="55"/>
      <c r="O104" s="55"/>
      <c r="P104" s="55"/>
      <c r="Q104" s="55"/>
      <c r="R104" s="55"/>
      <c r="S104" s="55"/>
      <c r="T104" s="55"/>
      <c r="U104" s="55"/>
      <c r="V104" s="55"/>
      <c r="W104" s="55"/>
      <c r="X104" s="55"/>
      <c r="Y104" s="55"/>
      <c r="Z104" s="55"/>
      <c r="AA104" s="55"/>
      <c r="AB104" s="55"/>
      <c r="AC104" s="55"/>
      <c r="AD104" s="55"/>
    </row>
    <row r="105" spans="2:30" x14ac:dyDescent="0.2">
      <c r="B105" s="55"/>
      <c r="C105" s="55"/>
      <c r="D105" s="55"/>
      <c r="E105" s="55"/>
      <c r="F105" s="55"/>
      <c r="G105" s="55"/>
      <c r="H105" s="55"/>
      <c r="I105" s="55"/>
      <c r="J105" s="55"/>
      <c r="K105" s="55"/>
      <c r="L105" s="55"/>
      <c r="M105" s="55"/>
      <c r="N105" s="55"/>
      <c r="O105" s="55"/>
      <c r="P105" s="55"/>
      <c r="Q105" s="55"/>
      <c r="R105" s="55"/>
      <c r="S105" s="55"/>
      <c r="T105" s="55"/>
      <c r="U105" s="55"/>
      <c r="V105" s="55"/>
      <c r="W105" s="55"/>
      <c r="X105" s="55"/>
      <c r="Y105" s="55"/>
      <c r="Z105" s="55"/>
      <c r="AA105" s="55"/>
      <c r="AB105" s="55"/>
      <c r="AC105" s="55"/>
      <c r="AD105" s="55"/>
    </row>
    <row r="106" spans="2:30" x14ac:dyDescent="0.2">
      <c r="B106" s="55"/>
      <c r="C106" s="55"/>
      <c r="D106" s="55"/>
      <c r="E106" s="55"/>
      <c r="F106" s="55"/>
      <c r="G106" s="55"/>
      <c r="H106" s="55"/>
      <c r="I106" s="55"/>
      <c r="J106" s="55"/>
      <c r="K106" s="55"/>
      <c r="L106" s="55"/>
      <c r="M106" s="55"/>
      <c r="N106" s="55"/>
      <c r="O106" s="55"/>
      <c r="P106" s="55"/>
      <c r="Q106" s="55"/>
      <c r="R106" s="55"/>
      <c r="S106" s="55"/>
      <c r="T106" s="55"/>
      <c r="U106" s="55"/>
      <c r="V106" s="55"/>
      <c r="W106" s="55"/>
      <c r="X106" s="55"/>
      <c r="Y106" s="55"/>
      <c r="Z106" s="55"/>
      <c r="AA106" s="55"/>
      <c r="AB106" s="55"/>
      <c r="AC106" s="55"/>
      <c r="AD106" s="55"/>
    </row>
    <row r="107" spans="2:30" x14ac:dyDescent="0.2">
      <c r="B107" s="55"/>
      <c r="C107" s="55"/>
      <c r="D107" s="55"/>
      <c r="E107" s="55"/>
      <c r="F107" s="55"/>
      <c r="G107" s="55"/>
      <c r="H107" s="55"/>
      <c r="I107" s="55"/>
      <c r="J107" s="55"/>
      <c r="K107" s="55"/>
      <c r="L107" s="55"/>
      <c r="M107" s="55"/>
      <c r="N107" s="55"/>
      <c r="O107" s="55"/>
      <c r="P107" s="55"/>
      <c r="Q107" s="55"/>
      <c r="R107" s="55"/>
      <c r="S107" s="55"/>
      <c r="T107" s="55"/>
      <c r="U107" s="55"/>
      <c r="V107" s="55"/>
      <c r="W107" s="55"/>
      <c r="X107" s="55"/>
      <c r="Y107" s="55"/>
      <c r="Z107" s="55"/>
      <c r="AA107" s="55"/>
      <c r="AB107" s="55"/>
      <c r="AC107" s="55"/>
      <c r="AD107" s="55"/>
    </row>
    <row r="108" spans="2:30" x14ac:dyDescent="0.2">
      <c r="B108" s="55"/>
      <c r="C108" s="55"/>
      <c r="D108" s="55"/>
      <c r="E108" s="55"/>
      <c r="F108" s="55"/>
      <c r="G108" s="55"/>
      <c r="H108" s="55"/>
      <c r="I108" s="55"/>
      <c r="J108" s="55"/>
      <c r="K108" s="55"/>
      <c r="L108" s="55"/>
      <c r="M108" s="55"/>
      <c r="N108" s="55"/>
      <c r="O108" s="55"/>
      <c r="P108" s="55"/>
      <c r="Q108" s="55"/>
      <c r="R108" s="55"/>
      <c r="S108" s="55"/>
      <c r="T108" s="55"/>
      <c r="U108" s="55"/>
      <c r="V108" s="55"/>
      <c r="W108" s="55"/>
      <c r="X108" s="55"/>
      <c r="Y108" s="55"/>
      <c r="Z108" s="55"/>
      <c r="AA108" s="55"/>
      <c r="AB108" s="55"/>
      <c r="AC108" s="55"/>
      <c r="AD108" s="55"/>
    </row>
    <row r="109" spans="2:30" x14ac:dyDescent="0.2">
      <c r="B109" s="55"/>
      <c r="C109" s="55"/>
      <c r="D109" s="55"/>
      <c r="E109" s="55"/>
      <c r="F109" s="55"/>
      <c r="G109" s="55"/>
      <c r="H109" s="55"/>
      <c r="I109" s="55"/>
      <c r="J109" s="55"/>
      <c r="K109" s="55"/>
      <c r="L109" s="55"/>
      <c r="M109" s="55"/>
      <c r="N109" s="55"/>
      <c r="O109" s="55"/>
      <c r="P109" s="55"/>
      <c r="Q109" s="55"/>
      <c r="R109" s="55"/>
      <c r="S109" s="55"/>
      <c r="T109" s="55"/>
      <c r="U109" s="55"/>
      <c r="V109" s="55"/>
      <c r="W109" s="55"/>
      <c r="X109" s="55"/>
      <c r="Y109" s="55"/>
      <c r="Z109" s="55"/>
      <c r="AA109" s="55"/>
      <c r="AB109" s="55"/>
      <c r="AC109" s="55"/>
      <c r="AD109" s="55"/>
    </row>
    <row r="110" spans="2:30" x14ac:dyDescent="0.2">
      <c r="B110" s="55"/>
      <c r="C110" s="55"/>
      <c r="D110" s="55"/>
      <c r="E110" s="55"/>
      <c r="F110" s="55"/>
      <c r="G110" s="55"/>
      <c r="H110" s="55"/>
      <c r="I110" s="55"/>
      <c r="J110" s="55"/>
      <c r="K110" s="55"/>
      <c r="L110" s="55"/>
      <c r="M110" s="55"/>
      <c r="N110" s="55"/>
      <c r="O110" s="55"/>
      <c r="P110" s="55"/>
      <c r="Q110" s="55"/>
      <c r="R110" s="55"/>
      <c r="S110" s="55"/>
      <c r="T110" s="55"/>
      <c r="U110" s="55"/>
      <c r="V110" s="55"/>
      <c r="W110" s="55"/>
      <c r="X110" s="55"/>
      <c r="Y110" s="55"/>
      <c r="Z110" s="55"/>
      <c r="AA110" s="55"/>
      <c r="AB110" s="55"/>
      <c r="AC110" s="55"/>
      <c r="AD110" s="55"/>
    </row>
    <row r="111" spans="2:30" x14ac:dyDescent="0.2">
      <c r="B111" s="55"/>
      <c r="C111" s="55"/>
      <c r="D111" s="55"/>
      <c r="E111" s="55"/>
      <c r="F111" s="55"/>
      <c r="G111" s="55"/>
      <c r="H111" s="55"/>
      <c r="I111" s="55"/>
      <c r="J111" s="55"/>
      <c r="K111" s="55"/>
      <c r="L111" s="55"/>
      <c r="M111" s="55"/>
      <c r="N111" s="55"/>
      <c r="O111" s="55"/>
      <c r="P111" s="55"/>
      <c r="Q111" s="55"/>
      <c r="R111" s="55"/>
      <c r="S111" s="55"/>
      <c r="T111" s="55"/>
      <c r="U111" s="55"/>
      <c r="V111" s="55"/>
      <c r="W111" s="55"/>
      <c r="X111" s="55"/>
      <c r="Y111" s="55"/>
      <c r="Z111" s="55"/>
      <c r="AA111" s="55"/>
      <c r="AB111" s="55"/>
      <c r="AC111" s="55"/>
      <c r="AD111" s="55"/>
    </row>
    <row r="112" spans="2:30" x14ac:dyDescent="0.2">
      <c r="B112" s="55"/>
      <c r="C112" s="55"/>
      <c r="D112" s="55"/>
      <c r="E112" s="55"/>
      <c r="F112" s="55"/>
      <c r="G112" s="55"/>
      <c r="H112" s="55"/>
      <c r="I112" s="55"/>
      <c r="J112" s="55"/>
      <c r="K112" s="55"/>
      <c r="L112" s="55"/>
      <c r="M112" s="55"/>
      <c r="N112" s="55"/>
      <c r="O112" s="55"/>
      <c r="P112" s="55"/>
      <c r="Q112" s="55"/>
      <c r="R112" s="55"/>
      <c r="S112" s="55"/>
      <c r="T112" s="55"/>
      <c r="U112" s="55"/>
      <c r="V112" s="55"/>
      <c r="W112" s="55"/>
      <c r="X112" s="55"/>
      <c r="Y112" s="55"/>
      <c r="Z112" s="55"/>
      <c r="AA112" s="55"/>
      <c r="AB112" s="55"/>
      <c r="AC112" s="55"/>
      <c r="AD112" s="55"/>
    </row>
    <row r="113" spans="2:30" x14ac:dyDescent="0.2">
      <c r="B113" s="55"/>
      <c r="C113" s="55"/>
      <c r="D113" s="55"/>
      <c r="E113" s="55"/>
      <c r="F113" s="55"/>
      <c r="G113" s="55"/>
      <c r="H113" s="55"/>
      <c r="I113" s="55"/>
      <c r="J113" s="55"/>
      <c r="K113" s="55"/>
      <c r="L113" s="55"/>
      <c r="M113" s="55"/>
      <c r="N113" s="55"/>
      <c r="O113" s="55"/>
      <c r="P113" s="55"/>
      <c r="Q113" s="55"/>
      <c r="R113" s="55"/>
      <c r="S113" s="55"/>
      <c r="T113" s="55"/>
      <c r="U113" s="55"/>
      <c r="V113" s="55"/>
      <c r="W113" s="55"/>
      <c r="X113" s="55"/>
      <c r="Y113" s="55"/>
      <c r="Z113" s="55"/>
      <c r="AA113" s="55"/>
      <c r="AB113" s="55"/>
      <c r="AC113" s="55"/>
      <c r="AD113" s="55"/>
    </row>
    <row r="114" spans="2:30" x14ac:dyDescent="0.2">
      <c r="B114" s="55"/>
      <c r="C114" s="55"/>
      <c r="D114" s="55"/>
      <c r="E114" s="55"/>
      <c r="F114" s="55"/>
      <c r="G114" s="55"/>
      <c r="H114" s="55"/>
      <c r="I114" s="55"/>
      <c r="J114" s="55"/>
      <c r="K114" s="55"/>
      <c r="L114" s="55"/>
      <c r="M114" s="55"/>
      <c r="N114" s="55"/>
      <c r="O114" s="55"/>
      <c r="P114" s="55"/>
      <c r="Q114" s="55"/>
      <c r="R114" s="55"/>
      <c r="S114" s="55"/>
      <c r="T114" s="55"/>
      <c r="U114" s="55"/>
      <c r="V114" s="55"/>
      <c r="W114" s="55"/>
      <c r="X114" s="55"/>
      <c r="Y114" s="55"/>
      <c r="Z114" s="55"/>
      <c r="AA114" s="55"/>
      <c r="AB114" s="55"/>
      <c r="AC114" s="55"/>
      <c r="AD114" s="55"/>
    </row>
    <row r="115" spans="2:30" x14ac:dyDescent="0.2">
      <c r="B115" s="55"/>
      <c r="C115" s="55"/>
      <c r="D115" s="55"/>
      <c r="E115" s="55"/>
      <c r="F115" s="55"/>
      <c r="G115" s="55"/>
      <c r="H115" s="55"/>
      <c r="I115" s="55"/>
      <c r="J115" s="55"/>
      <c r="K115" s="55"/>
      <c r="L115" s="55"/>
      <c r="M115" s="55"/>
      <c r="N115" s="55"/>
      <c r="O115" s="55"/>
      <c r="P115" s="55"/>
      <c r="Q115" s="55"/>
      <c r="R115" s="55"/>
      <c r="S115" s="55"/>
      <c r="T115" s="55"/>
      <c r="U115" s="55"/>
      <c r="V115" s="55"/>
      <c r="W115" s="55"/>
      <c r="X115" s="55"/>
      <c r="Y115" s="55"/>
      <c r="Z115" s="55"/>
      <c r="AA115" s="55"/>
      <c r="AB115" s="55"/>
      <c r="AC115" s="55"/>
      <c r="AD115" s="55"/>
    </row>
    <row r="116" spans="2:30" x14ac:dyDescent="0.2">
      <c r="B116" s="55"/>
      <c r="C116" s="55"/>
      <c r="D116" s="55"/>
      <c r="E116" s="55"/>
      <c r="F116" s="55"/>
      <c r="G116" s="55"/>
      <c r="H116" s="55"/>
      <c r="I116" s="55"/>
      <c r="J116" s="55"/>
      <c r="K116" s="55"/>
      <c r="L116" s="55"/>
      <c r="M116" s="55"/>
      <c r="N116" s="55"/>
      <c r="O116" s="55"/>
      <c r="P116" s="55"/>
      <c r="Q116" s="55"/>
      <c r="R116" s="55"/>
      <c r="S116" s="55"/>
      <c r="T116" s="55"/>
      <c r="U116" s="55"/>
      <c r="V116" s="55"/>
      <c r="W116" s="55"/>
      <c r="X116" s="55"/>
      <c r="Y116" s="55"/>
      <c r="Z116" s="55"/>
      <c r="AA116" s="55"/>
      <c r="AB116" s="55"/>
      <c r="AC116" s="55"/>
      <c r="AD116" s="55"/>
    </row>
    <row r="117" spans="2:30" x14ac:dyDescent="0.2">
      <c r="B117" s="55"/>
      <c r="C117" s="55"/>
      <c r="D117" s="55"/>
      <c r="E117" s="55"/>
      <c r="F117" s="55"/>
      <c r="G117" s="55"/>
      <c r="H117" s="55"/>
      <c r="I117" s="55"/>
      <c r="J117" s="55"/>
      <c r="K117" s="55"/>
      <c r="L117" s="55"/>
      <c r="M117" s="55"/>
      <c r="N117" s="55"/>
      <c r="O117" s="55"/>
      <c r="P117" s="55"/>
      <c r="Q117" s="55"/>
      <c r="R117" s="55"/>
      <c r="S117" s="55"/>
      <c r="T117" s="55"/>
      <c r="U117" s="55"/>
      <c r="V117" s="55"/>
      <c r="W117" s="55"/>
      <c r="X117" s="55"/>
      <c r="Y117" s="55"/>
      <c r="Z117" s="55"/>
      <c r="AA117" s="55"/>
      <c r="AB117" s="55"/>
      <c r="AC117" s="55"/>
      <c r="AD117" s="55"/>
    </row>
    <row r="118" spans="2:30" x14ac:dyDescent="0.2">
      <c r="B118" s="55"/>
      <c r="C118" s="55"/>
      <c r="D118" s="55"/>
      <c r="E118" s="55"/>
      <c r="F118" s="55"/>
      <c r="G118" s="55"/>
      <c r="H118" s="55"/>
      <c r="I118" s="55"/>
      <c r="J118" s="55"/>
      <c r="K118" s="55"/>
      <c r="L118" s="55"/>
      <c r="M118" s="55"/>
      <c r="N118" s="55"/>
      <c r="O118" s="55"/>
      <c r="P118" s="55"/>
      <c r="Q118" s="55"/>
      <c r="R118" s="55"/>
      <c r="S118" s="55"/>
      <c r="T118" s="55"/>
      <c r="U118" s="55"/>
      <c r="V118" s="55"/>
      <c r="W118" s="55"/>
      <c r="X118" s="55"/>
      <c r="Y118" s="55"/>
      <c r="Z118" s="55"/>
      <c r="AA118" s="55"/>
      <c r="AB118" s="55"/>
      <c r="AC118" s="55"/>
      <c r="AD118" s="55"/>
    </row>
    <row r="119" spans="2:30" x14ac:dyDescent="0.2">
      <c r="B119" s="55"/>
      <c r="C119" s="55"/>
      <c r="D119" s="55"/>
      <c r="E119" s="55"/>
      <c r="F119" s="55"/>
      <c r="G119" s="55"/>
      <c r="H119" s="55"/>
      <c r="I119" s="55"/>
      <c r="J119" s="55"/>
      <c r="K119" s="55"/>
      <c r="L119" s="55"/>
      <c r="M119" s="55"/>
      <c r="N119" s="55"/>
      <c r="O119" s="55"/>
      <c r="P119" s="55"/>
      <c r="Q119" s="55"/>
      <c r="R119" s="55"/>
      <c r="S119" s="55"/>
      <c r="T119" s="55"/>
      <c r="U119" s="55"/>
      <c r="V119" s="55"/>
      <c r="W119" s="55"/>
      <c r="X119" s="55"/>
      <c r="Y119" s="55"/>
      <c r="Z119" s="55"/>
      <c r="AA119" s="55"/>
      <c r="AB119" s="55"/>
      <c r="AC119" s="55"/>
      <c r="AD119" s="55"/>
    </row>
    <row r="120" spans="2:30" x14ac:dyDescent="0.2">
      <c r="B120" s="55"/>
      <c r="C120" s="55"/>
      <c r="D120" s="55"/>
      <c r="E120" s="55"/>
      <c r="F120" s="55"/>
      <c r="G120" s="55"/>
      <c r="H120" s="55"/>
      <c r="I120" s="55"/>
      <c r="J120" s="55"/>
      <c r="K120" s="55"/>
      <c r="L120" s="55"/>
      <c r="M120" s="55"/>
      <c r="N120" s="55"/>
      <c r="O120" s="55"/>
      <c r="P120" s="55"/>
      <c r="Q120" s="55"/>
      <c r="R120" s="55"/>
      <c r="S120" s="55"/>
      <c r="T120" s="55"/>
      <c r="U120" s="55"/>
      <c r="V120" s="55"/>
      <c r="W120" s="55"/>
      <c r="X120" s="55"/>
      <c r="Y120" s="55"/>
      <c r="Z120" s="55"/>
      <c r="AA120" s="55"/>
      <c r="AB120" s="55"/>
      <c r="AC120" s="55"/>
      <c r="AD120" s="55"/>
    </row>
    <row r="121" spans="2:30" x14ac:dyDescent="0.2">
      <c r="B121" s="55"/>
      <c r="C121" s="55"/>
      <c r="D121" s="55"/>
      <c r="E121" s="55"/>
      <c r="F121" s="55"/>
      <c r="G121" s="55"/>
      <c r="H121" s="55"/>
      <c r="I121" s="55"/>
      <c r="J121" s="55"/>
      <c r="K121" s="55"/>
      <c r="L121" s="55"/>
      <c r="M121" s="55"/>
      <c r="N121" s="55"/>
      <c r="O121" s="55"/>
      <c r="P121" s="55"/>
      <c r="Q121" s="55"/>
      <c r="R121" s="55"/>
      <c r="S121" s="55"/>
      <c r="T121" s="55"/>
      <c r="U121" s="55"/>
      <c r="V121" s="55"/>
      <c r="W121" s="55"/>
      <c r="X121" s="55"/>
      <c r="Y121" s="55"/>
      <c r="Z121" s="55"/>
      <c r="AA121" s="55"/>
      <c r="AB121" s="55"/>
      <c r="AC121" s="55"/>
      <c r="AD121" s="55"/>
    </row>
    <row r="122" spans="2:30" x14ac:dyDescent="0.2">
      <c r="B122" s="55"/>
      <c r="C122" s="55"/>
      <c r="D122" s="55"/>
      <c r="E122" s="55"/>
      <c r="F122" s="55"/>
      <c r="G122" s="55"/>
      <c r="H122" s="55"/>
      <c r="I122" s="55"/>
      <c r="J122" s="55"/>
      <c r="K122" s="55"/>
      <c r="L122" s="55"/>
      <c r="M122" s="55"/>
      <c r="N122" s="55"/>
      <c r="O122" s="55"/>
      <c r="P122" s="55"/>
      <c r="Q122" s="55"/>
      <c r="R122" s="55"/>
      <c r="S122" s="55"/>
      <c r="T122" s="55"/>
      <c r="U122" s="55"/>
      <c r="V122" s="55"/>
      <c r="W122" s="55"/>
      <c r="X122" s="55"/>
      <c r="Y122" s="55"/>
      <c r="Z122" s="55"/>
      <c r="AA122" s="55"/>
      <c r="AB122" s="55"/>
      <c r="AC122" s="55"/>
      <c r="AD122" s="55"/>
    </row>
    <row r="123" spans="2:30" x14ac:dyDescent="0.2">
      <c r="B123" s="55"/>
      <c r="C123" s="55"/>
      <c r="D123" s="55"/>
      <c r="E123" s="55"/>
      <c r="F123" s="55"/>
      <c r="G123" s="55"/>
      <c r="H123" s="55"/>
      <c r="I123" s="55"/>
      <c r="J123" s="55"/>
      <c r="K123" s="55"/>
      <c r="L123" s="55"/>
      <c r="M123" s="55"/>
      <c r="N123" s="55"/>
      <c r="O123" s="55"/>
      <c r="P123" s="55"/>
      <c r="Q123" s="55"/>
      <c r="R123" s="55"/>
      <c r="S123" s="55"/>
      <c r="T123" s="55"/>
      <c r="U123" s="55"/>
      <c r="V123" s="55"/>
      <c r="W123" s="55"/>
      <c r="X123" s="55"/>
      <c r="Y123" s="55"/>
      <c r="Z123" s="55"/>
      <c r="AA123" s="55"/>
      <c r="AB123" s="55"/>
      <c r="AC123" s="55"/>
      <c r="AD123" s="55"/>
    </row>
    <row r="124" spans="2:30" x14ac:dyDescent="0.2">
      <c r="B124" s="55"/>
      <c r="C124" s="55"/>
      <c r="D124" s="55"/>
      <c r="E124" s="55"/>
      <c r="F124" s="55"/>
      <c r="G124" s="55"/>
      <c r="H124" s="55"/>
      <c r="I124" s="55"/>
      <c r="J124" s="55"/>
      <c r="K124" s="55"/>
      <c r="L124" s="55"/>
      <c r="M124" s="55"/>
      <c r="N124" s="55"/>
      <c r="O124" s="55"/>
      <c r="P124" s="55"/>
      <c r="Q124" s="55"/>
      <c r="R124" s="55"/>
      <c r="S124" s="55"/>
      <c r="T124" s="55"/>
      <c r="U124" s="55"/>
      <c r="V124" s="55"/>
      <c r="W124" s="55"/>
      <c r="X124" s="55"/>
      <c r="Y124" s="55"/>
      <c r="Z124" s="55"/>
      <c r="AA124" s="55"/>
      <c r="AB124" s="55"/>
      <c r="AC124" s="55"/>
      <c r="AD124" s="55"/>
    </row>
    <row r="125" spans="2:30" x14ac:dyDescent="0.2">
      <c r="B125" s="55"/>
      <c r="C125" s="55"/>
      <c r="D125" s="55"/>
      <c r="E125" s="55"/>
      <c r="F125" s="55"/>
      <c r="G125" s="55"/>
      <c r="H125" s="55"/>
      <c r="I125" s="55"/>
      <c r="J125" s="55"/>
      <c r="K125" s="55"/>
      <c r="L125" s="55"/>
      <c r="M125" s="55"/>
      <c r="N125" s="55"/>
      <c r="O125" s="55"/>
      <c r="P125" s="55"/>
      <c r="Q125" s="55"/>
      <c r="R125" s="55"/>
      <c r="S125" s="55"/>
      <c r="T125" s="55"/>
      <c r="U125" s="55"/>
      <c r="V125" s="55"/>
      <c r="W125" s="55"/>
      <c r="X125" s="55"/>
      <c r="Y125" s="55"/>
      <c r="Z125" s="55"/>
      <c r="AA125" s="55"/>
      <c r="AB125" s="55"/>
      <c r="AC125" s="55"/>
      <c r="AD125" s="55"/>
    </row>
    <row r="126" spans="2:30" x14ac:dyDescent="0.2">
      <c r="B126" s="55"/>
      <c r="C126" s="55"/>
      <c r="D126" s="55"/>
      <c r="E126" s="55"/>
      <c r="F126" s="55"/>
      <c r="G126" s="55"/>
      <c r="H126" s="55"/>
      <c r="I126" s="55"/>
      <c r="J126" s="55"/>
      <c r="K126" s="55"/>
      <c r="L126" s="55"/>
      <c r="M126" s="55"/>
      <c r="N126" s="55"/>
      <c r="O126" s="55"/>
      <c r="P126" s="55"/>
      <c r="Q126" s="55"/>
      <c r="R126" s="55"/>
      <c r="S126" s="55"/>
      <c r="T126" s="55"/>
      <c r="U126" s="55"/>
      <c r="V126" s="55"/>
      <c r="W126" s="55"/>
      <c r="X126" s="55"/>
      <c r="Y126" s="55"/>
      <c r="Z126" s="55"/>
      <c r="AA126" s="55"/>
      <c r="AB126" s="55"/>
      <c r="AC126" s="55"/>
      <c r="AD126" s="55"/>
    </row>
    <row r="127" spans="2:30" x14ac:dyDescent="0.2">
      <c r="B127" s="55"/>
      <c r="C127" s="55"/>
      <c r="D127" s="55"/>
      <c r="E127" s="55"/>
      <c r="F127" s="55"/>
      <c r="G127" s="55"/>
      <c r="H127" s="55"/>
      <c r="I127" s="55"/>
      <c r="J127" s="55"/>
      <c r="K127" s="55"/>
      <c r="L127" s="55"/>
      <c r="M127" s="55"/>
      <c r="N127" s="55"/>
      <c r="O127" s="55"/>
      <c r="P127" s="55"/>
      <c r="Q127" s="55"/>
      <c r="R127" s="55"/>
      <c r="S127" s="55"/>
      <c r="T127" s="55"/>
      <c r="U127" s="55"/>
      <c r="V127" s="55"/>
      <c r="W127" s="55"/>
      <c r="X127" s="55"/>
      <c r="Y127" s="55"/>
      <c r="Z127" s="55"/>
      <c r="AA127" s="55"/>
      <c r="AB127" s="55"/>
      <c r="AC127" s="55"/>
      <c r="AD127" s="55"/>
    </row>
    <row r="128" spans="2:30" x14ac:dyDescent="0.2">
      <c r="B128" s="55"/>
      <c r="C128" s="55"/>
      <c r="D128" s="55"/>
      <c r="E128" s="55"/>
      <c r="F128" s="55"/>
      <c r="G128" s="55"/>
      <c r="H128" s="55"/>
      <c r="I128" s="55"/>
      <c r="J128" s="55"/>
      <c r="K128" s="55"/>
      <c r="L128" s="55"/>
      <c r="M128" s="55"/>
      <c r="N128" s="55"/>
      <c r="O128" s="55"/>
      <c r="P128" s="55"/>
      <c r="Q128" s="55"/>
      <c r="R128" s="55"/>
      <c r="S128" s="55"/>
      <c r="T128" s="55"/>
      <c r="U128" s="55"/>
      <c r="V128" s="55"/>
      <c r="W128" s="55"/>
      <c r="X128" s="55"/>
      <c r="Y128" s="55"/>
      <c r="Z128" s="55"/>
      <c r="AA128" s="55"/>
      <c r="AB128" s="55"/>
      <c r="AC128" s="55"/>
      <c r="AD128" s="55"/>
    </row>
    <row r="129" spans="2:30" x14ac:dyDescent="0.2">
      <c r="B129" s="55"/>
      <c r="C129" s="55"/>
      <c r="D129" s="55"/>
      <c r="E129" s="55"/>
      <c r="F129" s="55"/>
      <c r="G129" s="55"/>
      <c r="H129" s="55"/>
      <c r="I129" s="55"/>
      <c r="J129" s="55"/>
      <c r="K129" s="55"/>
      <c r="L129" s="55"/>
      <c r="M129" s="55"/>
      <c r="N129" s="55"/>
      <c r="O129" s="55"/>
      <c r="P129" s="55"/>
      <c r="Q129" s="55"/>
      <c r="R129" s="55"/>
      <c r="S129" s="55"/>
      <c r="T129" s="55"/>
      <c r="U129" s="55"/>
      <c r="V129" s="55"/>
      <c r="W129" s="55"/>
      <c r="X129" s="55"/>
      <c r="Y129" s="55"/>
      <c r="Z129" s="55"/>
      <c r="AA129" s="55"/>
      <c r="AB129" s="55"/>
      <c r="AC129" s="55"/>
      <c r="AD129" s="55"/>
    </row>
    <row r="130" spans="2:30" x14ac:dyDescent="0.2">
      <c r="B130" s="55"/>
      <c r="C130" s="55"/>
      <c r="D130" s="55"/>
      <c r="E130" s="55"/>
      <c r="F130" s="55"/>
      <c r="G130" s="55"/>
      <c r="H130" s="55"/>
      <c r="I130" s="55"/>
      <c r="J130" s="55"/>
      <c r="K130" s="55"/>
      <c r="L130" s="55"/>
      <c r="M130" s="55"/>
      <c r="N130" s="55"/>
      <c r="O130" s="55"/>
      <c r="P130" s="55"/>
      <c r="Q130" s="55"/>
      <c r="R130" s="55"/>
      <c r="S130" s="55"/>
      <c r="T130" s="55"/>
      <c r="U130" s="55"/>
      <c r="V130" s="55"/>
      <c r="W130" s="55"/>
      <c r="X130" s="55"/>
      <c r="Y130" s="55"/>
      <c r="Z130" s="55"/>
      <c r="AA130" s="55"/>
      <c r="AB130" s="55"/>
      <c r="AC130" s="55"/>
      <c r="AD130" s="55"/>
    </row>
    <row r="131" spans="2:30" x14ac:dyDescent="0.2">
      <c r="B131" s="55"/>
      <c r="C131" s="55"/>
      <c r="D131" s="55"/>
      <c r="E131" s="55"/>
      <c r="F131" s="55"/>
      <c r="G131" s="55"/>
      <c r="H131" s="55"/>
      <c r="I131" s="55"/>
      <c r="J131" s="55"/>
      <c r="K131" s="55"/>
      <c r="L131" s="55"/>
      <c r="M131" s="55"/>
      <c r="N131" s="55"/>
      <c r="O131" s="55"/>
      <c r="P131" s="55"/>
      <c r="Q131" s="55"/>
      <c r="R131" s="55"/>
      <c r="S131" s="55"/>
      <c r="T131" s="55"/>
      <c r="U131" s="55"/>
      <c r="V131" s="55"/>
      <c r="W131" s="55"/>
      <c r="X131" s="55"/>
      <c r="Y131" s="55"/>
      <c r="Z131" s="55"/>
      <c r="AA131" s="55"/>
      <c r="AB131" s="55"/>
      <c r="AC131" s="55"/>
      <c r="AD131" s="55"/>
    </row>
    <row r="132" spans="2:30" x14ac:dyDescent="0.2">
      <c r="B132" s="55"/>
      <c r="C132" s="55"/>
      <c r="D132" s="55"/>
      <c r="E132" s="55"/>
      <c r="F132" s="55"/>
      <c r="G132" s="55"/>
      <c r="H132" s="55"/>
      <c r="I132" s="55"/>
      <c r="J132" s="55"/>
      <c r="K132" s="55"/>
      <c r="L132" s="55"/>
      <c r="M132" s="55"/>
      <c r="N132" s="55"/>
      <c r="O132" s="55"/>
      <c r="P132" s="55"/>
      <c r="Q132" s="55"/>
      <c r="R132" s="55"/>
      <c r="S132" s="55"/>
      <c r="T132" s="55"/>
      <c r="U132" s="55"/>
      <c r="V132" s="55"/>
      <c r="W132" s="55"/>
      <c r="X132" s="55"/>
      <c r="Y132" s="55"/>
      <c r="Z132" s="55"/>
      <c r="AA132" s="55"/>
      <c r="AB132" s="55"/>
      <c r="AC132" s="55"/>
      <c r="AD132" s="55"/>
    </row>
    <row r="133" spans="2:30" x14ac:dyDescent="0.2">
      <c r="B133" s="55"/>
      <c r="C133" s="55"/>
      <c r="D133" s="55"/>
      <c r="E133" s="55"/>
      <c r="F133" s="55"/>
      <c r="G133" s="55"/>
      <c r="H133" s="55"/>
      <c r="I133" s="55"/>
      <c r="J133" s="55"/>
      <c r="K133" s="55"/>
      <c r="L133" s="55"/>
      <c r="M133" s="55"/>
      <c r="N133" s="55"/>
      <c r="O133" s="55"/>
      <c r="P133" s="55"/>
      <c r="Q133" s="55"/>
      <c r="R133" s="55"/>
      <c r="S133" s="55"/>
      <c r="T133" s="55"/>
      <c r="U133" s="55"/>
      <c r="V133" s="55"/>
      <c r="W133" s="55"/>
      <c r="X133" s="55"/>
      <c r="Y133" s="55"/>
      <c r="Z133" s="55"/>
      <c r="AA133" s="55"/>
      <c r="AB133" s="55"/>
      <c r="AC133" s="55"/>
      <c r="AD133" s="55"/>
    </row>
    <row r="134" spans="2:30" x14ac:dyDescent="0.2">
      <c r="B134" s="55"/>
      <c r="C134" s="55"/>
      <c r="D134" s="55"/>
      <c r="E134" s="55"/>
      <c r="F134" s="55"/>
      <c r="G134" s="55"/>
      <c r="H134" s="55"/>
      <c r="I134" s="55"/>
      <c r="J134" s="55"/>
      <c r="K134" s="55"/>
      <c r="L134" s="55"/>
      <c r="M134" s="55"/>
      <c r="N134" s="55"/>
      <c r="O134" s="55"/>
      <c r="P134" s="55"/>
      <c r="Q134" s="55"/>
      <c r="R134" s="55"/>
      <c r="S134" s="55"/>
      <c r="T134" s="55"/>
      <c r="U134" s="55"/>
      <c r="V134" s="55"/>
      <c r="W134" s="55"/>
      <c r="X134" s="55"/>
      <c r="Y134" s="55"/>
      <c r="Z134" s="55"/>
      <c r="AA134" s="55"/>
      <c r="AB134" s="55"/>
      <c r="AC134" s="55"/>
      <c r="AD134" s="55"/>
    </row>
    <row r="135" spans="2:30" x14ac:dyDescent="0.2">
      <c r="B135" s="55"/>
      <c r="C135" s="55"/>
      <c r="D135" s="55"/>
      <c r="E135" s="55"/>
      <c r="F135" s="55"/>
      <c r="G135" s="55"/>
      <c r="H135" s="55"/>
      <c r="I135" s="55"/>
      <c r="J135" s="55"/>
      <c r="K135" s="55"/>
      <c r="L135" s="55"/>
      <c r="M135" s="55"/>
      <c r="N135" s="55"/>
      <c r="O135" s="55"/>
      <c r="P135" s="55"/>
      <c r="Q135" s="55"/>
      <c r="R135" s="55"/>
      <c r="S135" s="55"/>
      <c r="T135" s="55"/>
      <c r="U135" s="55"/>
      <c r="V135" s="55"/>
      <c r="W135" s="55"/>
      <c r="X135" s="55"/>
      <c r="Y135" s="55"/>
      <c r="Z135" s="55"/>
      <c r="AA135" s="55"/>
      <c r="AB135" s="55"/>
      <c r="AC135" s="55"/>
      <c r="AD135" s="55"/>
    </row>
    <row r="136" spans="2:30" x14ac:dyDescent="0.2">
      <c r="B136" s="55"/>
      <c r="C136" s="55"/>
      <c r="D136" s="55"/>
      <c r="E136" s="55"/>
      <c r="F136" s="55"/>
      <c r="G136" s="55"/>
      <c r="H136" s="55"/>
      <c r="I136" s="55"/>
      <c r="J136" s="55"/>
      <c r="K136" s="55"/>
      <c r="L136" s="55"/>
      <c r="M136" s="55"/>
      <c r="N136" s="55"/>
      <c r="O136" s="55"/>
      <c r="P136" s="55"/>
      <c r="Q136" s="55"/>
      <c r="R136" s="55"/>
      <c r="S136" s="55"/>
      <c r="T136" s="55"/>
      <c r="U136" s="55"/>
      <c r="V136" s="55"/>
      <c r="W136" s="55"/>
      <c r="X136" s="55"/>
      <c r="Y136" s="55"/>
      <c r="Z136" s="55"/>
      <c r="AA136" s="55"/>
      <c r="AB136" s="55"/>
      <c r="AC136" s="55"/>
      <c r="AD136" s="55"/>
    </row>
    <row r="137" spans="2:30" x14ac:dyDescent="0.2">
      <c r="B137" s="55"/>
      <c r="C137" s="55"/>
      <c r="D137" s="55"/>
      <c r="E137" s="55"/>
      <c r="F137" s="55"/>
      <c r="G137" s="55"/>
      <c r="H137" s="55"/>
      <c r="I137" s="55"/>
      <c r="J137" s="55"/>
      <c r="K137" s="55"/>
      <c r="L137" s="55"/>
      <c r="M137" s="55"/>
      <c r="N137" s="55"/>
      <c r="O137" s="55"/>
      <c r="P137" s="55"/>
      <c r="Q137" s="55"/>
      <c r="R137" s="55"/>
      <c r="S137" s="55"/>
      <c r="T137" s="55"/>
      <c r="U137" s="55"/>
      <c r="V137" s="55"/>
      <c r="W137" s="55"/>
      <c r="X137" s="55"/>
      <c r="Y137" s="55"/>
      <c r="Z137" s="55"/>
      <c r="AA137" s="55"/>
      <c r="AB137" s="55"/>
      <c r="AC137" s="55"/>
      <c r="AD137" s="55"/>
    </row>
    <row r="138" spans="2:30" x14ac:dyDescent="0.2">
      <c r="B138" s="55"/>
      <c r="C138" s="55"/>
      <c r="D138" s="55"/>
      <c r="E138" s="55"/>
      <c r="F138" s="55"/>
      <c r="G138" s="55"/>
      <c r="H138" s="55"/>
      <c r="I138" s="55"/>
      <c r="J138" s="55"/>
      <c r="K138" s="55"/>
      <c r="L138" s="55"/>
      <c r="M138" s="55"/>
      <c r="N138" s="55"/>
      <c r="O138" s="55"/>
      <c r="P138" s="55"/>
      <c r="Q138" s="55"/>
      <c r="R138" s="55"/>
      <c r="S138" s="55"/>
      <c r="T138" s="55"/>
      <c r="U138" s="55"/>
      <c r="V138" s="55"/>
      <c r="W138" s="55"/>
      <c r="X138" s="55"/>
      <c r="Y138" s="55"/>
      <c r="Z138" s="55"/>
      <c r="AA138" s="55"/>
      <c r="AB138" s="55"/>
      <c r="AC138" s="55"/>
      <c r="AD138" s="55"/>
    </row>
    <row r="139" spans="2:30" x14ac:dyDescent="0.2">
      <c r="B139" s="55"/>
      <c r="C139" s="55"/>
      <c r="D139" s="55"/>
      <c r="E139" s="55"/>
      <c r="F139" s="55"/>
      <c r="G139" s="55"/>
      <c r="H139" s="55"/>
      <c r="I139" s="55"/>
      <c r="J139" s="55"/>
      <c r="K139" s="55"/>
      <c r="L139" s="55"/>
      <c r="M139" s="55"/>
      <c r="N139" s="55"/>
      <c r="O139" s="55"/>
      <c r="P139" s="55"/>
      <c r="Q139" s="55"/>
      <c r="R139" s="55"/>
      <c r="S139" s="55"/>
      <c r="T139" s="55"/>
      <c r="U139" s="55"/>
      <c r="V139" s="55"/>
      <c r="W139" s="55"/>
      <c r="X139" s="55"/>
      <c r="Y139" s="55"/>
      <c r="Z139" s="55"/>
      <c r="AA139" s="55"/>
      <c r="AB139" s="55"/>
      <c r="AC139" s="55"/>
      <c r="AD139" s="55"/>
    </row>
    <row r="140" spans="2:30" x14ac:dyDescent="0.2">
      <c r="B140" s="55"/>
      <c r="C140" s="55"/>
      <c r="D140" s="55"/>
      <c r="E140" s="55"/>
      <c r="F140" s="55"/>
      <c r="G140" s="55"/>
      <c r="H140" s="55"/>
      <c r="I140" s="55"/>
      <c r="J140" s="55"/>
      <c r="K140" s="55"/>
      <c r="L140" s="55"/>
      <c r="M140" s="55"/>
      <c r="N140" s="55"/>
      <c r="O140" s="55"/>
      <c r="P140" s="55"/>
      <c r="Q140" s="55"/>
      <c r="R140" s="55"/>
      <c r="S140" s="55"/>
      <c r="T140" s="55"/>
      <c r="U140" s="55"/>
      <c r="V140" s="55"/>
      <c r="W140" s="55"/>
      <c r="X140" s="55"/>
      <c r="Y140" s="55"/>
      <c r="Z140" s="55"/>
      <c r="AA140" s="55"/>
      <c r="AB140" s="55"/>
      <c r="AC140" s="55"/>
      <c r="AD140" s="55"/>
    </row>
    <row r="141" spans="2:30" x14ac:dyDescent="0.2">
      <c r="B141" s="55"/>
      <c r="C141" s="55"/>
      <c r="D141" s="55"/>
      <c r="E141" s="55"/>
      <c r="F141" s="55"/>
      <c r="G141" s="55"/>
      <c r="H141" s="55"/>
      <c r="I141" s="55"/>
      <c r="J141" s="55"/>
      <c r="K141" s="55"/>
      <c r="L141" s="55"/>
      <c r="M141" s="55"/>
      <c r="N141" s="55"/>
      <c r="O141" s="55"/>
      <c r="P141" s="55"/>
      <c r="Q141" s="55"/>
      <c r="R141" s="55"/>
      <c r="S141" s="55"/>
      <c r="T141" s="55"/>
      <c r="U141" s="55"/>
      <c r="V141" s="55"/>
      <c r="W141" s="55"/>
      <c r="X141" s="55"/>
      <c r="Y141" s="55"/>
      <c r="Z141" s="55"/>
      <c r="AA141" s="55"/>
      <c r="AB141" s="55"/>
      <c r="AC141" s="55"/>
      <c r="AD141" s="55"/>
    </row>
    <row r="142" spans="2:30" x14ac:dyDescent="0.2">
      <c r="B142" s="55"/>
      <c r="C142" s="55"/>
      <c r="D142" s="55"/>
      <c r="E142" s="55"/>
      <c r="F142" s="55"/>
      <c r="G142" s="55"/>
      <c r="H142" s="55"/>
      <c r="I142" s="55"/>
      <c r="J142" s="55"/>
      <c r="K142" s="55"/>
      <c r="L142" s="55"/>
      <c r="M142" s="55"/>
      <c r="N142" s="55"/>
      <c r="O142" s="55"/>
      <c r="P142" s="55"/>
      <c r="Q142" s="55"/>
      <c r="R142" s="55"/>
      <c r="S142" s="55"/>
      <c r="T142" s="55"/>
      <c r="U142" s="55"/>
      <c r="V142" s="55"/>
      <c r="W142" s="55"/>
      <c r="X142" s="55"/>
      <c r="Y142" s="55"/>
      <c r="Z142" s="55"/>
      <c r="AA142" s="55"/>
      <c r="AB142" s="55"/>
      <c r="AC142" s="55"/>
      <c r="AD142" s="55"/>
    </row>
    <row r="143" spans="2:30" x14ac:dyDescent="0.2">
      <c r="B143" s="55"/>
      <c r="C143" s="55"/>
      <c r="D143" s="55"/>
      <c r="E143" s="55"/>
      <c r="F143" s="55"/>
      <c r="G143" s="55"/>
      <c r="H143" s="55"/>
      <c r="I143" s="55"/>
      <c r="J143" s="55"/>
      <c r="K143" s="55"/>
      <c r="L143" s="55"/>
      <c r="M143" s="55"/>
      <c r="N143" s="55"/>
      <c r="O143" s="55"/>
      <c r="P143" s="55"/>
      <c r="Q143" s="55"/>
      <c r="R143" s="55"/>
      <c r="S143" s="55"/>
      <c r="T143" s="55"/>
      <c r="U143" s="55"/>
      <c r="V143" s="55"/>
      <c r="W143" s="55"/>
      <c r="X143" s="55"/>
      <c r="Y143" s="55"/>
      <c r="Z143" s="55"/>
      <c r="AA143" s="55"/>
      <c r="AB143" s="55"/>
      <c r="AC143" s="55"/>
      <c r="AD143" s="55"/>
    </row>
    <row r="144" spans="2:30" x14ac:dyDescent="0.2">
      <c r="B144" s="55"/>
      <c r="C144" s="55"/>
      <c r="D144" s="55"/>
      <c r="E144" s="55"/>
      <c r="F144" s="55"/>
      <c r="G144" s="55"/>
      <c r="H144" s="55"/>
      <c r="I144" s="55"/>
      <c r="J144" s="55"/>
      <c r="K144" s="55"/>
      <c r="L144" s="55"/>
      <c r="M144" s="55"/>
      <c r="N144" s="55"/>
      <c r="O144" s="55"/>
      <c r="P144" s="55"/>
      <c r="Q144" s="55"/>
      <c r="R144" s="55"/>
      <c r="S144" s="55"/>
      <c r="T144" s="55"/>
      <c r="U144" s="55"/>
      <c r="V144" s="55"/>
      <c r="W144" s="55"/>
      <c r="X144" s="55"/>
      <c r="Y144" s="55"/>
      <c r="Z144" s="55"/>
      <c r="AA144" s="55"/>
      <c r="AB144" s="55"/>
      <c r="AC144" s="55"/>
      <c r="AD144" s="55"/>
    </row>
    <row r="145" spans="2:30" x14ac:dyDescent="0.2">
      <c r="B145" s="55"/>
      <c r="C145" s="55"/>
      <c r="D145" s="55"/>
      <c r="E145" s="55"/>
      <c r="F145" s="55"/>
      <c r="G145" s="55"/>
      <c r="H145" s="55"/>
      <c r="I145" s="55"/>
      <c r="J145" s="55"/>
      <c r="K145" s="55"/>
      <c r="L145" s="55"/>
      <c r="M145" s="55"/>
      <c r="N145" s="55"/>
      <c r="O145" s="55"/>
      <c r="P145" s="55"/>
      <c r="Q145" s="55"/>
      <c r="R145" s="55"/>
      <c r="S145" s="55"/>
      <c r="T145" s="55"/>
      <c r="U145" s="55"/>
      <c r="V145" s="55"/>
      <c r="W145" s="55"/>
      <c r="X145" s="55"/>
      <c r="Y145" s="55"/>
      <c r="Z145" s="55"/>
      <c r="AA145" s="55"/>
      <c r="AB145" s="55"/>
      <c r="AC145" s="55"/>
      <c r="AD145" s="55"/>
    </row>
    <row r="146" spans="2:30" ht="15" thickBot="1" x14ac:dyDescent="0.25">
      <c r="B146" s="55"/>
      <c r="C146" s="55"/>
      <c r="D146" s="55"/>
      <c r="E146" s="55"/>
      <c r="F146" s="55"/>
      <c r="G146" s="55"/>
      <c r="H146" s="55"/>
      <c r="I146" s="55"/>
      <c r="J146" s="55"/>
      <c r="K146" s="55"/>
      <c r="L146" s="55"/>
      <c r="M146" s="55"/>
      <c r="N146" s="55"/>
      <c r="O146" s="55"/>
      <c r="P146" s="55"/>
      <c r="Q146" s="55"/>
      <c r="R146" s="55"/>
      <c r="S146" s="55"/>
      <c r="T146" s="55"/>
      <c r="U146" s="55"/>
      <c r="V146" s="55"/>
      <c r="W146" s="55"/>
      <c r="X146" s="55"/>
      <c r="Y146" s="55"/>
      <c r="Z146" s="55"/>
      <c r="AA146" s="55"/>
      <c r="AB146" s="55"/>
      <c r="AC146" s="55"/>
      <c r="AD146" s="55"/>
    </row>
    <row r="147" spans="2:30" ht="32.25" customHeight="1" thickBot="1" x14ac:dyDescent="0.25">
      <c r="B147" s="685" t="s">
        <v>21</v>
      </c>
      <c r="C147" s="686"/>
      <c r="D147" s="686"/>
      <c r="E147" s="686"/>
      <c r="F147" s="686"/>
      <c r="G147" s="686"/>
      <c r="H147" s="686"/>
      <c r="I147" s="686"/>
      <c r="J147" s="686"/>
      <c r="K147" s="686"/>
      <c r="L147" s="686"/>
      <c r="M147" s="686"/>
      <c r="N147" s="686"/>
      <c r="O147" s="686"/>
      <c r="P147" s="686"/>
      <c r="Q147" s="686"/>
      <c r="R147" s="686"/>
      <c r="S147" s="686"/>
      <c r="T147" s="686"/>
      <c r="U147" s="686"/>
      <c r="V147" s="687"/>
      <c r="W147" s="55"/>
      <c r="X147" s="55"/>
      <c r="Y147" s="55"/>
      <c r="Z147" s="55"/>
      <c r="AA147" s="55"/>
      <c r="AB147" s="55"/>
    </row>
    <row r="148" spans="2:30" x14ac:dyDescent="0.2">
      <c r="B148" s="55"/>
      <c r="C148" s="55"/>
      <c r="D148" s="55"/>
      <c r="E148" s="55"/>
      <c r="F148" s="55"/>
      <c r="G148" s="55"/>
      <c r="H148" s="55"/>
      <c r="I148" s="55"/>
      <c r="J148" s="55"/>
      <c r="K148" s="55"/>
      <c r="L148" s="55"/>
      <c r="M148" s="55"/>
      <c r="N148" s="55"/>
      <c r="O148" s="55"/>
      <c r="P148" s="55"/>
      <c r="Q148" s="55"/>
      <c r="R148" s="55"/>
      <c r="S148" s="55"/>
      <c r="T148" s="55"/>
      <c r="U148" s="55"/>
      <c r="V148" s="55"/>
      <c r="W148" s="55"/>
      <c r="X148" s="55"/>
      <c r="Y148" s="55"/>
      <c r="Z148" s="55"/>
      <c r="AA148" s="55"/>
      <c r="AB148" s="55"/>
      <c r="AC148" s="55"/>
      <c r="AD148" s="55"/>
    </row>
    <row r="149" spans="2:30" x14ac:dyDescent="0.2">
      <c r="B149" s="55"/>
      <c r="C149" s="55"/>
      <c r="D149" s="55"/>
      <c r="E149" s="55"/>
      <c r="F149" s="55"/>
      <c r="G149" s="55"/>
      <c r="H149" s="55"/>
      <c r="I149" s="55"/>
      <c r="J149" s="55"/>
      <c r="K149" s="55"/>
      <c r="L149" s="55"/>
      <c r="M149" s="55"/>
      <c r="N149" s="55"/>
      <c r="O149" s="55"/>
      <c r="P149" s="55"/>
      <c r="Q149" s="55"/>
      <c r="R149" s="55"/>
      <c r="S149" s="55"/>
      <c r="T149" s="55"/>
      <c r="U149" s="55"/>
      <c r="V149" s="55"/>
      <c r="W149" s="55"/>
      <c r="X149" s="55"/>
      <c r="Y149" s="55"/>
      <c r="Z149" s="55"/>
      <c r="AA149" s="55"/>
      <c r="AB149" s="55"/>
      <c r="AC149" s="55"/>
      <c r="AD149" s="55"/>
    </row>
    <row r="150" spans="2:30" x14ac:dyDescent="0.2">
      <c r="B150" s="55"/>
      <c r="C150" s="55"/>
      <c r="D150" s="55"/>
      <c r="E150" s="55"/>
      <c r="F150" s="55"/>
      <c r="G150" s="55"/>
      <c r="H150" s="55"/>
      <c r="I150" s="55"/>
      <c r="J150" s="55"/>
      <c r="K150" s="55"/>
      <c r="L150" s="55"/>
      <c r="M150" s="55"/>
      <c r="N150" s="55"/>
      <c r="O150" s="55"/>
      <c r="P150" s="55"/>
      <c r="Q150" s="55"/>
      <c r="R150" s="55"/>
      <c r="S150" s="55"/>
      <c r="T150" s="55"/>
      <c r="U150" s="55"/>
      <c r="V150" s="55"/>
      <c r="W150" s="55"/>
      <c r="X150" s="55"/>
      <c r="Y150" s="55"/>
      <c r="Z150" s="55"/>
      <c r="AA150" s="55"/>
      <c r="AB150" s="55"/>
      <c r="AC150" s="55"/>
      <c r="AD150" s="55"/>
    </row>
    <row r="151" spans="2:30" x14ac:dyDescent="0.2">
      <c r="B151" s="55"/>
      <c r="C151" s="55"/>
      <c r="D151" s="55"/>
      <c r="E151" s="55"/>
      <c r="F151" s="55"/>
      <c r="G151" s="55"/>
      <c r="H151" s="55"/>
      <c r="I151" s="55"/>
      <c r="J151" s="55"/>
      <c r="K151" s="55"/>
      <c r="L151" s="55"/>
      <c r="M151" s="55"/>
      <c r="N151" s="55"/>
      <c r="O151" s="55"/>
      <c r="P151" s="55"/>
      <c r="Q151" s="55"/>
      <c r="R151" s="55"/>
      <c r="S151" s="55"/>
      <c r="T151" s="55"/>
      <c r="U151" s="55"/>
      <c r="V151" s="55"/>
      <c r="W151" s="55"/>
      <c r="X151" s="55"/>
      <c r="Y151" s="55"/>
      <c r="Z151" s="55"/>
      <c r="AA151" s="55"/>
      <c r="AB151" s="55"/>
      <c r="AC151" s="55"/>
      <c r="AD151" s="55"/>
    </row>
    <row r="152" spans="2:30" x14ac:dyDescent="0.2">
      <c r="B152" s="55"/>
      <c r="C152" s="55"/>
      <c r="D152" s="55"/>
      <c r="E152" s="55"/>
      <c r="F152" s="55"/>
      <c r="G152" s="55"/>
      <c r="H152" s="55"/>
      <c r="I152" s="55"/>
      <c r="J152" s="55"/>
      <c r="K152" s="55"/>
      <c r="L152" s="55"/>
      <c r="M152" s="55"/>
      <c r="N152" s="55"/>
      <c r="O152" s="55"/>
      <c r="P152" s="55"/>
      <c r="Q152" s="55"/>
      <c r="R152" s="55"/>
      <c r="S152" s="55"/>
      <c r="T152" s="55"/>
      <c r="U152" s="55"/>
      <c r="V152" s="55"/>
      <c r="W152" s="55"/>
      <c r="X152" s="55"/>
      <c r="Y152" s="55"/>
      <c r="Z152" s="55"/>
      <c r="AA152" s="55"/>
      <c r="AB152" s="55"/>
      <c r="AC152" s="55"/>
      <c r="AD152" s="55"/>
    </row>
    <row r="153" spans="2:30" x14ac:dyDescent="0.2">
      <c r="B153" s="55"/>
      <c r="C153" s="55"/>
      <c r="D153" s="55"/>
      <c r="E153" s="55"/>
      <c r="F153" s="55"/>
      <c r="G153" s="55"/>
      <c r="H153" s="55"/>
      <c r="I153" s="55"/>
      <c r="J153" s="55"/>
      <c r="K153" s="55"/>
      <c r="L153" s="55"/>
      <c r="M153" s="55"/>
      <c r="N153" s="55"/>
      <c r="O153" s="55"/>
      <c r="P153" s="55"/>
      <c r="Q153" s="55"/>
      <c r="R153" s="55"/>
      <c r="S153" s="55"/>
      <c r="T153" s="55"/>
      <c r="U153" s="55"/>
      <c r="V153" s="55"/>
      <c r="W153" s="55"/>
      <c r="X153" s="55"/>
      <c r="Y153" s="55"/>
      <c r="Z153" s="55"/>
      <c r="AA153" s="55"/>
      <c r="AB153" s="55"/>
      <c r="AC153" s="55"/>
      <c r="AD153" s="55"/>
    </row>
    <row r="154" spans="2:30" x14ac:dyDescent="0.2">
      <c r="B154" s="55"/>
      <c r="C154" s="55"/>
      <c r="D154" s="55"/>
      <c r="E154" s="55"/>
      <c r="F154" s="55"/>
      <c r="G154" s="55"/>
      <c r="H154" s="55"/>
      <c r="I154" s="55"/>
      <c r="J154" s="55"/>
      <c r="K154" s="55"/>
      <c r="L154" s="55"/>
      <c r="M154" s="55"/>
      <c r="N154" s="55"/>
      <c r="O154" s="55"/>
      <c r="P154" s="55"/>
      <c r="Q154" s="55"/>
      <c r="R154" s="55"/>
      <c r="S154" s="55"/>
      <c r="T154" s="55"/>
      <c r="U154" s="55"/>
      <c r="V154" s="55"/>
      <c r="W154" s="55"/>
      <c r="X154" s="55"/>
      <c r="Y154" s="55"/>
      <c r="Z154" s="55"/>
      <c r="AA154" s="55"/>
      <c r="AB154" s="55"/>
      <c r="AC154" s="55"/>
      <c r="AD154" s="55"/>
    </row>
    <row r="155" spans="2:30" x14ac:dyDescent="0.2">
      <c r="B155" s="55"/>
      <c r="C155" s="55"/>
      <c r="D155" s="55"/>
      <c r="E155" s="55"/>
      <c r="F155" s="55"/>
      <c r="G155" s="55"/>
      <c r="H155" s="55"/>
      <c r="I155" s="55"/>
      <c r="J155" s="55"/>
      <c r="K155" s="55"/>
      <c r="L155" s="55"/>
      <c r="M155" s="55"/>
      <c r="N155" s="55"/>
      <c r="O155" s="55"/>
      <c r="P155" s="55"/>
      <c r="Q155" s="55"/>
      <c r="R155" s="55"/>
      <c r="S155" s="55"/>
      <c r="T155" s="55"/>
      <c r="U155" s="55"/>
      <c r="V155" s="55"/>
      <c r="W155" s="55"/>
      <c r="X155" s="55"/>
      <c r="Y155" s="55"/>
      <c r="Z155" s="55"/>
      <c r="AA155" s="55"/>
      <c r="AB155" s="55"/>
      <c r="AC155" s="55"/>
      <c r="AD155" s="55"/>
    </row>
    <row r="156" spans="2:30" x14ac:dyDescent="0.2">
      <c r="B156" s="55"/>
      <c r="C156" s="55"/>
      <c r="D156" s="55"/>
      <c r="E156" s="55"/>
      <c r="F156" s="55"/>
      <c r="G156" s="55"/>
      <c r="H156" s="55"/>
      <c r="I156" s="55"/>
      <c r="J156" s="55"/>
      <c r="K156" s="55"/>
      <c r="L156" s="55"/>
      <c r="M156" s="55"/>
      <c r="N156" s="55"/>
      <c r="O156" s="55"/>
      <c r="P156" s="55"/>
      <c r="Q156" s="55"/>
      <c r="R156" s="55"/>
      <c r="S156" s="55"/>
      <c r="T156" s="55"/>
      <c r="U156" s="55"/>
      <c r="V156" s="55"/>
      <c r="W156" s="55"/>
      <c r="X156" s="55"/>
      <c r="Y156" s="55"/>
      <c r="Z156" s="55"/>
      <c r="AA156" s="55"/>
      <c r="AB156" s="55"/>
      <c r="AC156" s="55"/>
      <c r="AD156" s="55"/>
    </row>
    <row r="157" spans="2:30" x14ac:dyDescent="0.2">
      <c r="B157" s="55"/>
      <c r="C157" s="55"/>
      <c r="D157" s="55"/>
      <c r="E157" s="55"/>
      <c r="F157" s="55"/>
      <c r="G157" s="55"/>
      <c r="H157" s="55"/>
      <c r="I157" s="55"/>
      <c r="J157" s="55"/>
      <c r="K157" s="55"/>
      <c r="L157" s="55"/>
      <c r="M157" s="55"/>
      <c r="N157" s="55"/>
      <c r="O157" s="55"/>
      <c r="P157" s="55"/>
      <c r="Q157" s="55"/>
      <c r="R157" s="55"/>
      <c r="S157" s="55"/>
      <c r="T157" s="55"/>
      <c r="U157" s="55"/>
      <c r="V157" s="55"/>
      <c r="W157" s="55"/>
      <c r="X157" s="55"/>
      <c r="Y157" s="55"/>
      <c r="Z157" s="55"/>
      <c r="AA157" s="55"/>
      <c r="AB157" s="55"/>
      <c r="AC157" s="55"/>
      <c r="AD157" s="55"/>
    </row>
    <row r="158" spans="2:30" x14ac:dyDescent="0.2">
      <c r="B158" s="55"/>
      <c r="C158" s="55"/>
      <c r="D158" s="55"/>
      <c r="E158" s="55"/>
      <c r="F158" s="55"/>
      <c r="G158" s="55"/>
      <c r="H158" s="55"/>
      <c r="I158" s="55"/>
      <c r="J158" s="55"/>
      <c r="K158" s="55"/>
      <c r="L158" s="55"/>
      <c r="M158" s="55"/>
      <c r="N158" s="55"/>
      <c r="O158" s="55"/>
      <c r="P158" s="55"/>
      <c r="Q158" s="55"/>
      <c r="R158" s="55"/>
      <c r="S158" s="55"/>
      <c r="T158" s="55"/>
      <c r="U158" s="55"/>
      <c r="V158" s="55"/>
      <c r="W158" s="55"/>
      <c r="X158" s="55"/>
      <c r="Y158" s="55"/>
      <c r="Z158" s="55"/>
      <c r="AA158" s="55"/>
      <c r="AB158" s="55"/>
      <c r="AC158" s="55"/>
      <c r="AD158" s="55"/>
    </row>
    <row r="159" spans="2:30" x14ac:dyDescent="0.2">
      <c r="B159" s="55"/>
      <c r="C159" s="55"/>
      <c r="D159" s="55"/>
      <c r="E159" s="55"/>
      <c r="F159" s="55"/>
      <c r="G159" s="55"/>
      <c r="H159" s="55"/>
      <c r="I159" s="55"/>
      <c r="J159" s="55"/>
      <c r="K159" s="55"/>
      <c r="L159" s="55"/>
      <c r="M159" s="55"/>
      <c r="N159" s="55"/>
      <c r="O159" s="55"/>
      <c r="P159" s="55"/>
      <c r="Q159" s="55"/>
      <c r="R159" s="55"/>
      <c r="S159" s="55"/>
      <c r="T159" s="55"/>
      <c r="U159" s="55"/>
      <c r="V159" s="55"/>
      <c r="W159" s="55"/>
      <c r="X159" s="55"/>
      <c r="Y159" s="55"/>
      <c r="Z159" s="55"/>
      <c r="AA159" s="55"/>
      <c r="AB159" s="55"/>
      <c r="AC159" s="55"/>
      <c r="AD159" s="55"/>
    </row>
    <row r="160" spans="2:30" x14ac:dyDescent="0.2">
      <c r="B160" s="55"/>
      <c r="C160" s="55"/>
      <c r="D160" s="55"/>
      <c r="E160" s="55"/>
      <c r="F160" s="55"/>
      <c r="G160" s="55"/>
      <c r="H160" s="55"/>
      <c r="I160" s="55"/>
      <c r="J160" s="55"/>
      <c r="K160" s="55"/>
      <c r="L160" s="55"/>
      <c r="M160" s="55"/>
      <c r="N160" s="55"/>
      <c r="O160" s="55"/>
      <c r="P160" s="55"/>
      <c r="Q160" s="55"/>
      <c r="R160" s="55"/>
      <c r="S160" s="55"/>
      <c r="T160" s="55"/>
      <c r="U160" s="55"/>
      <c r="V160" s="55"/>
      <c r="W160" s="55"/>
      <c r="X160" s="55"/>
      <c r="Y160" s="55"/>
      <c r="Z160" s="55"/>
      <c r="AA160" s="55"/>
      <c r="AB160" s="55"/>
      <c r="AC160" s="55"/>
      <c r="AD160" s="55"/>
    </row>
    <row r="161" spans="2:30" x14ac:dyDescent="0.2">
      <c r="B161" s="55"/>
      <c r="C161" s="55"/>
      <c r="D161" s="55"/>
      <c r="E161" s="55"/>
      <c r="F161" s="55"/>
      <c r="G161" s="55"/>
      <c r="H161" s="55"/>
      <c r="I161" s="55"/>
      <c r="J161" s="55"/>
      <c r="K161" s="55"/>
      <c r="L161" s="55"/>
      <c r="M161" s="55"/>
      <c r="N161" s="55"/>
      <c r="O161" s="55"/>
      <c r="P161" s="55"/>
      <c r="Q161" s="55"/>
      <c r="R161" s="55"/>
      <c r="S161" s="55"/>
      <c r="T161" s="55"/>
      <c r="U161" s="55"/>
      <c r="V161" s="55"/>
      <c r="W161" s="55"/>
      <c r="X161" s="55"/>
      <c r="Y161" s="55"/>
      <c r="Z161" s="55"/>
      <c r="AA161" s="55"/>
      <c r="AB161" s="55"/>
      <c r="AC161" s="55"/>
      <c r="AD161" s="55"/>
    </row>
    <row r="162" spans="2:30" x14ac:dyDescent="0.2">
      <c r="B162" s="55"/>
      <c r="C162" s="55"/>
      <c r="D162" s="55"/>
      <c r="E162" s="55"/>
      <c r="F162" s="55"/>
      <c r="G162" s="55"/>
      <c r="H162" s="55"/>
      <c r="I162" s="55"/>
      <c r="J162" s="55"/>
      <c r="K162" s="55"/>
      <c r="L162" s="55"/>
      <c r="M162" s="55"/>
      <c r="N162" s="55"/>
      <c r="O162" s="55"/>
      <c r="P162" s="55"/>
      <c r="Q162" s="55"/>
      <c r="R162" s="55"/>
      <c r="S162" s="55"/>
      <c r="T162" s="55"/>
      <c r="U162" s="55"/>
      <c r="V162" s="55"/>
      <c r="W162" s="55"/>
      <c r="X162" s="55"/>
      <c r="Y162" s="55"/>
      <c r="Z162" s="55"/>
      <c r="AA162" s="55"/>
      <c r="AB162" s="55"/>
      <c r="AC162" s="55"/>
      <c r="AD162" s="55"/>
    </row>
    <row r="163" spans="2:30" x14ac:dyDescent="0.2">
      <c r="B163" s="55"/>
      <c r="C163" s="55"/>
      <c r="D163" s="55"/>
      <c r="E163" s="55"/>
      <c r="F163" s="55"/>
      <c r="G163" s="55"/>
      <c r="H163" s="55"/>
      <c r="I163" s="55"/>
      <c r="J163" s="55"/>
      <c r="K163" s="55"/>
      <c r="L163" s="55"/>
      <c r="M163" s="66"/>
      <c r="N163" s="66"/>
      <c r="O163" s="66"/>
      <c r="P163" s="66"/>
      <c r="Q163" s="66"/>
      <c r="R163" s="66"/>
      <c r="S163" s="55"/>
      <c r="T163" s="55"/>
      <c r="U163" s="55"/>
      <c r="V163" s="55"/>
      <c r="W163" s="55"/>
      <c r="X163" s="66"/>
      <c r="Y163" s="66"/>
      <c r="Z163" s="66"/>
      <c r="AA163" s="66"/>
      <c r="AB163" s="66"/>
      <c r="AC163" s="66"/>
      <c r="AD163" s="66"/>
    </row>
    <row r="164" spans="2:30" x14ac:dyDescent="0.2">
      <c r="B164" s="55"/>
      <c r="C164" s="55"/>
      <c r="D164" s="55"/>
      <c r="E164" s="55"/>
      <c r="F164" s="55"/>
      <c r="G164" s="55"/>
      <c r="H164" s="55"/>
      <c r="I164" s="55"/>
      <c r="J164" s="55"/>
      <c r="K164" s="55"/>
      <c r="L164" s="55"/>
      <c r="M164" s="55"/>
      <c r="N164" s="55"/>
      <c r="O164" s="55"/>
      <c r="P164" s="55"/>
      <c r="Q164" s="55"/>
      <c r="R164" s="55"/>
      <c r="S164" s="55"/>
      <c r="T164" s="55"/>
      <c r="U164" s="55"/>
      <c r="V164" s="55"/>
      <c r="W164" s="55"/>
      <c r="X164" s="55"/>
      <c r="Y164" s="55"/>
      <c r="Z164" s="55"/>
      <c r="AA164" s="55"/>
      <c r="AB164" s="55"/>
      <c r="AC164" s="55"/>
      <c r="AD164" s="55"/>
    </row>
    <row r="165" spans="2:30" x14ac:dyDescent="0.2">
      <c r="B165" s="55"/>
      <c r="C165" s="55"/>
      <c r="D165" s="55"/>
      <c r="E165" s="55"/>
      <c r="F165" s="55"/>
      <c r="G165" s="55"/>
      <c r="H165" s="55"/>
      <c r="I165" s="55"/>
      <c r="J165" s="55"/>
      <c r="K165" s="55"/>
      <c r="L165" s="55"/>
      <c r="M165" s="55"/>
      <c r="N165" s="55"/>
      <c r="O165" s="55"/>
      <c r="P165" s="55"/>
      <c r="Q165" s="55"/>
      <c r="R165" s="55"/>
      <c r="S165" s="55"/>
      <c r="T165" s="55"/>
      <c r="U165" s="55"/>
      <c r="V165" s="55"/>
      <c r="W165" s="55"/>
      <c r="X165" s="55"/>
      <c r="Y165" s="55"/>
      <c r="Z165" s="55"/>
      <c r="AA165" s="55"/>
      <c r="AB165" s="55"/>
      <c r="AC165" s="55"/>
      <c r="AD165" s="55"/>
    </row>
    <row r="166" spans="2:30" x14ac:dyDescent="0.2">
      <c r="B166" s="55"/>
      <c r="C166" s="55"/>
      <c r="D166" s="55"/>
      <c r="E166" s="55"/>
      <c r="F166" s="55"/>
      <c r="G166" s="55"/>
      <c r="H166" s="55"/>
      <c r="I166" s="55"/>
      <c r="J166" s="55"/>
      <c r="K166" s="55"/>
      <c r="L166" s="55"/>
      <c r="M166" s="55"/>
      <c r="N166" s="55"/>
      <c r="O166" s="55"/>
      <c r="P166" s="55"/>
      <c r="Q166" s="55"/>
      <c r="R166" s="55"/>
      <c r="S166" s="55"/>
      <c r="T166" s="55"/>
      <c r="U166" s="55"/>
      <c r="V166" s="55"/>
      <c r="W166" s="55"/>
      <c r="X166" s="55"/>
      <c r="Y166" s="55"/>
      <c r="Z166" s="55"/>
      <c r="AA166" s="55"/>
      <c r="AB166" s="55"/>
      <c r="AC166" s="55"/>
      <c r="AD166" s="55"/>
    </row>
    <row r="167" spans="2:30" x14ac:dyDescent="0.2">
      <c r="B167" s="55"/>
      <c r="C167" s="55"/>
      <c r="D167" s="55"/>
      <c r="E167" s="55"/>
      <c r="F167" s="55"/>
      <c r="G167" s="55"/>
      <c r="H167" s="55"/>
      <c r="I167" s="55"/>
      <c r="J167" s="55"/>
      <c r="K167" s="55"/>
      <c r="L167" s="55"/>
      <c r="M167" s="55"/>
      <c r="N167" s="55"/>
      <c r="O167" s="55"/>
      <c r="P167" s="55"/>
      <c r="Q167" s="55"/>
      <c r="R167" s="55"/>
      <c r="S167" s="55"/>
      <c r="T167" s="55"/>
      <c r="U167" s="55"/>
      <c r="V167" s="55"/>
      <c r="W167" s="55"/>
      <c r="X167" s="55"/>
      <c r="Y167" s="55"/>
      <c r="Z167" s="55"/>
      <c r="AA167" s="55"/>
      <c r="AB167" s="55"/>
      <c r="AC167" s="55"/>
      <c r="AD167" s="55"/>
    </row>
    <row r="168" spans="2:30" x14ac:dyDescent="0.2">
      <c r="B168" s="55"/>
      <c r="C168" s="55"/>
      <c r="D168" s="55"/>
      <c r="E168" s="55"/>
      <c r="F168" s="55"/>
      <c r="G168" s="55"/>
      <c r="H168" s="55"/>
      <c r="I168" s="55"/>
      <c r="J168" s="55"/>
      <c r="K168" s="55"/>
      <c r="L168" s="55"/>
      <c r="M168" s="55"/>
      <c r="N168" s="55"/>
      <c r="O168" s="55"/>
      <c r="P168" s="55"/>
      <c r="Q168" s="55"/>
      <c r="R168" s="55"/>
      <c r="S168" s="55"/>
      <c r="T168" s="55"/>
      <c r="U168" s="55"/>
      <c r="V168" s="55"/>
      <c r="W168" s="55"/>
      <c r="X168" s="55"/>
      <c r="Y168" s="55"/>
      <c r="Z168" s="55"/>
      <c r="AA168" s="55"/>
      <c r="AB168" s="55"/>
      <c r="AC168" s="55"/>
      <c r="AD168" s="55"/>
    </row>
    <row r="169" spans="2:30" x14ac:dyDescent="0.2">
      <c r="B169" s="55"/>
      <c r="C169" s="55"/>
      <c r="D169" s="55"/>
      <c r="E169" s="55"/>
      <c r="F169" s="55"/>
      <c r="G169" s="55"/>
      <c r="H169" s="55"/>
      <c r="I169" s="55"/>
      <c r="J169" s="55"/>
      <c r="K169" s="55"/>
      <c r="L169" s="55"/>
      <c r="M169" s="55"/>
      <c r="N169" s="55"/>
      <c r="O169" s="55"/>
      <c r="P169" s="55"/>
      <c r="Q169" s="55"/>
      <c r="R169" s="55"/>
      <c r="S169" s="55"/>
      <c r="T169" s="55"/>
      <c r="U169" s="55"/>
      <c r="V169" s="55"/>
      <c r="W169" s="55"/>
      <c r="X169" s="55"/>
      <c r="Y169" s="55"/>
      <c r="Z169" s="55"/>
      <c r="AA169" s="55"/>
      <c r="AB169" s="55"/>
      <c r="AC169" s="55"/>
      <c r="AD169" s="55"/>
    </row>
    <row r="170" spans="2:30" x14ac:dyDescent="0.2">
      <c r="B170" s="55"/>
      <c r="C170" s="55"/>
      <c r="D170" s="55"/>
      <c r="E170" s="55"/>
      <c r="F170" s="55"/>
      <c r="G170" s="55"/>
      <c r="H170" s="55"/>
      <c r="I170" s="55"/>
      <c r="J170" s="55"/>
      <c r="K170" s="55"/>
      <c r="L170" s="55"/>
      <c r="M170" s="55"/>
      <c r="N170" s="55"/>
      <c r="O170" s="55"/>
      <c r="P170" s="55"/>
      <c r="Q170" s="55"/>
      <c r="R170" s="55"/>
      <c r="S170" s="55"/>
      <c r="T170" s="55"/>
      <c r="U170" s="55"/>
      <c r="V170" s="55"/>
      <c r="W170" s="55"/>
      <c r="X170" s="55"/>
      <c r="Y170" s="55"/>
      <c r="Z170" s="55"/>
      <c r="AA170" s="55"/>
      <c r="AB170" s="55"/>
      <c r="AC170" s="55"/>
      <c r="AD170" s="55"/>
    </row>
    <row r="171" spans="2:30" x14ac:dyDescent="0.2">
      <c r="B171" s="55"/>
      <c r="C171" s="55"/>
      <c r="D171" s="55"/>
      <c r="E171" s="55"/>
      <c r="F171" s="55"/>
      <c r="G171" s="55"/>
      <c r="H171" s="55"/>
      <c r="I171" s="55"/>
      <c r="J171" s="55"/>
      <c r="K171" s="55"/>
      <c r="L171" s="55"/>
      <c r="M171" s="55"/>
      <c r="N171" s="55"/>
      <c r="O171" s="55"/>
      <c r="P171" s="55"/>
      <c r="Q171" s="55"/>
      <c r="R171" s="55"/>
      <c r="S171" s="55"/>
      <c r="T171" s="55"/>
      <c r="U171" s="55"/>
      <c r="V171" s="55"/>
      <c r="W171" s="55"/>
      <c r="X171" s="55"/>
      <c r="Y171" s="55"/>
      <c r="Z171" s="55"/>
      <c r="AA171" s="55"/>
      <c r="AB171" s="55"/>
      <c r="AC171" s="55"/>
      <c r="AD171" s="55"/>
    </row>
    <row r="172" spans="2:30" x14ac:dyDescent="0.2">
      <c r="B172" s="55"/>
      <c r="C172" s="55"/>
      <c r="D172" s="55"/>
      <c r="E172" s="55"/>
      <c r="F172" s="55"/>
      <c r="G172" s="55"/>
      <c r="H172" s="55"/>
      <c r="I172" s="55"/>
      <c r="J172" s="55"/>
      <c r="K172" s="55"/>
      <c r="L172" s="55"/>
      <c r="M172" s="55"/>
      <c r="N172" s="55"/>
      <c r="O172" s="55"/>
      <c r="P172" s="55"/>
      <c r="Q172" s="55"/>
      <c r="R172" s="55"/>
      <c r="S172" s="55"/>
      <c r="T172" s="55"/>
      <c r="U172" s="55"/>
      <c r="V172" s="55"/>
      <c r="W172" s="55"/>
      <c r="X172" s="55"/>
      <c r="Y172" s="55"/>
      <c r="Z172" s="55"/>
      <c r="AA172" s="55"/>
      <c r="AB172" s="55"/>
      <c r="AC172" s="55"/>
      <c r="AD172" s="55"/>
    </row>
    <row r="173" spans="2:30" x14ac:dyDescent="0.2">
      <c r="B173" s="55"/>
      <c r="C173" s="55"/>
      <c r="D173" s="55"/>
      <c r="E173" s="55"/>
      <c r="F173" s="55"/>
      <c r="G173" s="55"/>
      <c r="H173" s="55"/>
      <c r="I173" s="55"/>
      <c r="J173" s="55"/>
      <c r="K173" s="55"/>
      <c r="L173" s="55"/>
      <c r="M173" s="55"/>
      <c r="N173" s="55"/>
      <c r="O173" s="55"/>
      <c r="P173" s="55"/>
      <c r="Q173" s="55"/>
      <c r="R173" s="55"/>
      <c r="S173" s="55"/>
      <c r="T173" s="55"/>
      <c r="U173" s="55"/>
      <c r="V173" s="55"/>
      <c r="W173" s="55"/>
      <c r="X173" s="55"/>
      <c r="Y173" s="55"/>
      <c r="Z173" s="55"/>
      <c r="AA173" s="55"/>
      <c r="AB173" s="55"/>
      <c r="AC173" s="55"/>
      <c r="AD173" s="55"/>
    </row>
    <row r="174" spans="2:30" x14ac:dyDescent="0.2">
      <c r="B174" s="55"/>
      <c r="C174" s="55"/>
      <c r="D174" s="55"/>
      <c r="E174" s="55"/>
      <c r="F174" s="55"/>
      <c r="G174" s="55"/>
      <c r="H174" s="55"/>
      <c r="I174" s="55"/>
      <c r="J174" s="55"/>
      <c r="K174" s="55"/>
      <c r="L174" s="55"/>
      <c r="M174" s="55"/>
      <c r="N174" s="55"/>
      <c r="O174" s="55"/>
      <c r="P174" s="55"/>
      <c r="Q174" s="55"/>
      <c r="R174" s="55"/>
      <c r="S174" s="55"/>
      <c r="T174" s="55"/>
      <c r="U174" s="55"/>
      <c r="V174" s="55"/>
      <c r="W174" s="55"/>
      <c r="X174" s="55"/>
      <c r="Y174" s="55"/>
      <c r="Z174" s="55"/>
      <c r="AA174" s="55"/>
      <c r="AB174" s="55"/>
      <c r="AC174" s="55"/>
      <c r="AD174" s="55"/>
    </row>
    <row r="175" spans="2:30" x14ac:dyDescent="0.2">
      <c r="B175" s="55"/>
      <c r="C175" s="55"/>
      <c r="D175" s="55"/>
      <c r="E175" s="55"/>
      <c r="F175" s="55"/>
      <c r="G175" s="55"/>
      <c r="H175" s="55"/>
      <c r="I175" s="55"/>
      <c r="J175" s="55"/>
      <c r="K175" s="55"/>
      <c r="L175" s="55"/>
      <c r="M175" s="55"/>
      <c r="N175" s="55"/>
      <c r="O175" s="55"/>
      <c r="P175" s="55"/>
      <c r="Q175" s="55"/>
      <c r="R175" s="55"/>
      <c r="S175" s="55"/>
      <c r="T175" s="55"/>
      <c r="U175" s="55"/>
      <c r="V175" s="55"/>
      <c r="W175" s="55"/>
      <c r="X175" s="55"/>
      <c r="Y175" s="55"/>
      <c r="Z175" s="55"/>
      <c r="AA175" s="55"/>
      <c r="AB175" s="55"/>
      <c r="AC175" s="55"/>
      <c r="AD175" s="55"/>
    </row>
    <row r="176" spans="2:30" x14ac:dyDescent="0.2">
      <c r="B176" s="55"/>
      <c r="C176" s="55"/>
      <c r="D176" s="55"/>
      <c r="E176" s="55"/>
      <c r="F176" s="55"/>
      <c r="G176" s="55"/>
      <c r="H176" s="55"/>
      <c r="I176" s="55"/>
      <c r="J176" s="55"/>
      <c r="K176" s="55"/>
      <c r="L176" s="55"/>
      <c r="M176" s="55"/>
      <c r="N176" s="55"/>
      <c r="O176" s="55"/>
      <c r="P176" s="55"/>
      <c r="Q176" s="55"/>
      <c r="R176" s="55"/>
      <c r="S176" s="55"/>
      <c r="T176" s="55"/>
      <c r="U176" s="55"/>
      <c r="V176" s="55"/>
      <c r="W176" s="55"/>
      <c r="X176" s="55"/>
      <c r="Y176" s="55"/>
      <c r="Z176" s="55"/>
      <c r="AA176" s="55"/>
      <c r="AB176" s="55"/>
      <c r="AC176" s="55"/>
      <c r="AD176" s="55"/>
    </row>
    <row r="177" spans="2:30" x14ac:dyDescent="0.2">
      <c r="B177" s="55"/>
      <c r="C177" s="55"/>
      <c r="D177" s="55"/>
      <c r="E177" s="55"/>
      <c r="F177" s="55"/>
      <c r="G177" s="55"/>
      <c r="H177" s="55"/>
      <c r="I177" s="55"/>
      <c r="J177" s="55"/>
      <c r="K177" s="55"/>
      <c r="L177" s="55"/>
      <c r="M177" s="55"/>
      <c r="N177" s="55"/>
      <c r="O177" s="55"/>
      <c r="P177" s="55"/>
      <c r="Q177" s="55"/>
      <c r="R177" s="55"/>
      <c r="S177" s="55"/>
      <c r="T177" s="55"/>
      <c r="U177" s="55"/>
      <c r="V177" s="55"/>
      <c r="W177" s="55"/>
      <c r="X177" s="55"/>
      <c r="Y177" s="55"/>
      <c r="Z177" s="55"/>
      <c r="AA177" s="55"/>
      <c r="AB177" s="55"/>
      <c r="AC177" s="55"/>
      <c r="AD177" s="55"/>
    </row>
    <row r="178" spans="2:30" x14ac:dyDescent="0.2">
      <c r="B178" s="55"/>
      <c r="C178" s="55"/>
      <c r="D178" s="55"/>
      <c r="E178" s="55"/>
      <c r="F178" s="55"/>
      <c r="G178" s="55"/>
      <c r="H178" s="55"/>
      <c r="I178" s="55"/>
      <c r="J178" s="55"/>
      <c r="K178" s="55"/>
      <c r="L178" s="55"/>
      <c r="M178" s="55"/>
      <c r="N178" s="55"/>
      <c r="O178" s="55"/>
      <c r="P178" s="55"/>
      <c r="Q178" s="55"/>
      <c r="R178" s="55"/>
      <c r="S178" s="55"/>
      <c r="T178" s="55"/>
      <c r="U178" s="55"/>
      <c r="V178" s="55"/>
      <c r="W178" s="55"/>
      <c r="X178" s="55"/>
      <c r="Y178" s="55"/>
      <c r="Z178" s="55"/>
      <c r="AA178" s="55"/>
      <c r="AB178" s="55"/>
      <c r="AC178" s="55"/>
      <c r="AD178" s="55"/>
    </row>
    <row r="179" spans="2:30" x14ac:dyDescent="0.2">
      <c r="B179" s="55"/>
      <c r="C179" s="55"/>
      <c r="D179" s="55"/>
      <c r="E179" s="55"/>
      <c r="F179" s="55"/>
      <c r="G179" s="55"/>
      <c r="H179" s="55"/>
      <c r="I179" s="55"/>
      <c r="J179" s="55"/>
      <c r="K179" s="55"/>
      <c r="L179" s="55"/>
      <c r="M179" s="55"/>
      <c r="N179" s="55"/>
      <c r="O179" s="55"/>
      <c r="P179" s="55"/>
      <c r="Q179" s="55"/>
      <c r="R179" s="55"/>
      <c r="S179" s="55"/>
      <c r="T179" s="55"/>
      <c r="U179" s="55"/>
      <c r="V179" s="55"/>
      <c r="W179" s="55"/>
      <c r="X179" s="55"/>
      <c r="Y179" s="55"/>
      <c r="Z179" s="55"/>
      <c r="AA179" s="55"/>
      <c r="AB179" s="55"/>
      <c r="AC179" s="55"/>
      <c r="AD179" s="55"/>
    </row>
    <row r="180" spans="2:30" x14ac:dyDescent="0.2">
      <c r="B180" s="55"/>
      <c r="C180" s="55"/>
      <c r="D180" s="55"/>
      <c r="E180" s="55"/>
      <c r="F180" s="55"/>
      <c r="G180" s="55"/>
      <c r="H180" s="55"/>
      <c r="I180" s="55"/>
      <c r="J180" s="55"/>
      <c r="K180" s="55"/>
      <c r="L180" s="55"/>
      <c r="M180" s="55"/>
      <c r="N180" s="55"/>
      <c r="O180" s="55"/>
      <c r="P180" s="55"/>
      <c r="Q180" s="55"/>
      <c r="R180" s="55"/>
      <c r="S180" s="55"/>
      <c r="T180" s="55"/>
      <c r="U180" s="55"/>
      <c r="V180" s="55"/>
      <c r="W180" s="55"/>
      <c r="X180" s="55"/>
      <c r="Y180" s="55"/>
      <c r="Z180" s="55"/>
      <c r="AA180" s="55"/>
      <c r="AB180" s="55"/>
      <c r="AC180" s="55"/>
      <c r="AD180" s="55"/>
    </row>
    <row r="181" spans="2:30" x14ac:dyDescent="0.2">
      <c r="B181" s="55"/>
      <c r="C181" s="55"/>
      <c r="D181" s="55"/>
      <c r="E181" s="55"/>
      <c r="F181" s="55"/>
      <c r="G181" s="55"/>
      <c r="H181" s="55"/>
      <c r="I181" s="55"/>
      <c r="J181" s="55"/>
      <c r="K181" s="55"/>
      <c r="L181" s="55"/>
      <c r="M181" s="55"/>
      <c r="N181" s="55"/>
      <c r="O181" s="55"/>
      <c r="P181" s="55"/>
      <c r="Q181" s="55"/>
      <c r="R181" s="55"/>
      <c r="S181" s="55"/>
      <c r="T181" s="55"/>
      <c r="U181" s="55"/>
      <c r="V181" s="55"/>
      <c r="W181" s="55"/>
      <c r="X181" s="55"/>
      <c r="Y181" s="55"/>
      <c r="Z181" s="55"/>
      <c r="AA181" s="55"/>
      <c r="AB181" s="55"/>
      <c r="AC181" s="55"/>
      <c r="AD181" s="55"/>
    </row>
    <row r="182" spans="2:30" x14ac:dyDescent="0.2">
      <c r="B182" s="55"/>
      <c r="C182" s="55"/>
      <c r="D182" s="55"/>
      <c r="E182" s="55"/>
      <c r="F182" s="55"/>
      <c r="G182" s="55"/>
      <c r="H182" s="55"/>
      <c r="I182" s="55"/>
      <c r="J182" s="55"/>
      <c r="K182" s="55"/>
      <c r="L182" s="55"/>
      <c r="M182" s="55"/>
      <c r="N182" s="55"/>
      <c r="O182" s="55"/>
      <c r="P182" s="55"/>
      <c r="Q182" s="55"/>
      <c r="R182" s="55"/>
      <c r="S182" s="55"/>
      <c r="T182" s="55"/>
      <c r="U182" s="55"/>
      <c r="V182" s="55"/>
      <c r="W182" s="55"/>
      <c r="X182" s="55"/>
      <c r="Y182" s="55"/>
      <c r="Z182" s="55"/>
      <c r="AA182" s="55"/>
      <c r="AB182" s="55"/>
      <c r="AC182" s="55"/>
      <c r="AD182" s="55"/>
    </row>
    <row r="183" spans="2:30" x14ac:dyDescent="0.2">
      <c r="B183" s="55"/>
      <c r="C183" s="55"/>
      <c r="D183" s="55"/>
      <c r="E183" s="55"/>
      <c r="F183" s="55"/>
      <c r="G183" s="55"/>
      <c r="H183" s="55"/>
      <c r="I183" s="55"/>
      <c r="J183" s="55"/>
      <c r="K183" s="55"/>
      <c r="L183" s="55"/>
      <c r="M183" s="55"/>
      <c r="N183" s="55"/>
      <c r="O183" s="55"/>
      <c r="P183" s="55"/>
      <c r="Q183" s="55"/>
      <c r="R183" s="55"/>
      <c r="S183" s="55"/>
      <c r="T183" s="55"/>
      <c r="U183" s="55"/>
      <c r="V183" s="55"/>
      <c r="W183" s="55"/>
      <c r="X183" s="55"/>
      <c r="Y183" s="55"/>
      <c r="Z183" s="55"/>
      <c r="AA183" s="55"/>
      <c r="AB183" s="55"/>
      <c r="AC183" s="55"/>
      <c r="AD183" s="55"/>
    </row>
    <row r="184" spans="2:30" x14ac:dyDescent="0.2">
      <c r="B184" s="55"/>
      <c r="C184" s="55"/>
      <c r="D184" s="55"/>
      <c r="E184" s="55"/>
      <c r="F184" s="55"/>
      <c r="G184" s="55"/>
      <c r="H184" s="55"/>
      <c r="I184" s="55"/>
      <c r="J184" s="55"/>
      <c r="K184" s="55"/>
      <c r="L184" s="55"/>
      <c r="M184" s="55"/>
      <c r="N184" s="55"/>
      <c r="O184" s="55"/>
      <c r="P184" s="55"/>
      <c r="Q184" s="55"/>
      <c r="R184" s="55"/>
      <c r="S184" s="55"/>
      <c r="T184" s="55"/>
      <c r="U184" s="55"/>
      <c r="V184" s="55"/>
      <c r="W184" s="55"/>
      <c r="X184" s="55"/>
      <c r="Y184" s="55"/>
      <c r="Z184" s="55"/>
      <c r="AA184" s="55"/>
      <c r="AB184" s="55"/>
      <c r="AC184" s="55"/>
      <c r="AD184" s="55"/>
    </row>
    <row r="185" spans="2:30" x14ac:dyDescent="0.2">
      <c r="B185" s="55"/>
      <c r="C185" s="55"/>
      <c r="D185" s="55"/>
      <c r="E185" s="55"/>
      <c r="F185" s="55"/>
      <c r="G185" s="55"/>
      <c r="H185" s="55"/>
      <c r="I185" s="55"/>
      <c r="J185" s="55"/>
      <c r="K185" s="55"/>
      <c r="L185" s="55"/>
      <c r="M185" s="55"/>
      <c r="N185" s="55"/>
      <c r="O185" s="55"/>
      <c r="P185" s="55"/>
      <c r="Q185" s="55"/>
      <c r="R185" s="55"/>
      <c r="S185" s="55"/>
      <c r="T185" s="55"/>
      <c r="U185" s="55"/>
      <c r="V185" s="55"/>
      <c r="W185" s="55"/>
      <c r="X185" s="55"/>
      <c r="Y185" s="55"/>
      <c r="Z185" s="55"/>
      <c r="AA185" s="55"/>
      <c r="AB185" s="55"/>
      <c r="AC185" s="55"/>
      <c r="AD185" s="55"/>
    </row>
    <row r="186" spans="2:30" x14ac:dyDescent="0.2">
      <c r="B186" s="55"/>
      <c r="C186" s="55"/>
      <c r="D186" s="55"/>
      <c r="E186" s="55"/>
      <c r="F186" s="55"/>
      <c r="G186" s="55"/>
      <c r="H186" s="55"/>
      <c r="I186" s="55"/>
      <c r="J186" s="55"/>
      <c r="K186" s="55"/>
      <c r="L186" s="55"/>
      <c r="M186" s="55"/>
      <c r="N186" s="55"/>
      <c r="O186" s="55"/>
      <c r="P186" s="55"/>
      <c r="Q186" s="55"/>
      <c r="R186" s="55"/>
      <c r="S186" s="55"/>
      <c r="T186" s="55"/>
      <c r="U186" s="55"/>
      <c r="V186" s="55"/>
      <c r="W186" s="55"/>
      <c r="X186" s="55"/>
      <c r="Y186" s="55"/>
      <c r="Z186" s="55"/>
      <c r="AA186" s="55"/>
      <c r="AB186" s="55"/>
      <c r="AC186" s="55"/>
      <c r="AD186" s="55"/>
    </row>
    <row r="187" spans="2:30" x14ac:dyDescent="0.2">
      <c r="B187" s="55"/>
      <c r="C187" s="55"/>
      <c r="D187" s="55"/>
      <c r="E187" s="55"/>
      <c r="F187" s="55"/>
      <c r="G187" s="55"/>
      <c r="H187" s="55"/>
      <c r="I187" s="55"/>
      <c r="J187" s="55"/>
      <c r="K187" s="55"/>
      <c r="L187" s="55"/>
      <c r="M187" s="55"/>
      <c r="N187" s="55"/>
      <c r="O187" s="55"/>
      <c r="P187" s="55"/>
      <c r="Q187" s="55"/>
      <c r="R187" s="55"/>
      <c r="S187" s="55"/>
      <c r="T187" s="55"/>
      <c r="U187" s="55"/>
      <c r="V187" s="55"/>
      <c r="W187" s="55"/>
      <c r="X187" s="55"/>
      <c r="Y187" s="55"/>
      <c r="Z187" s="55"/>
      <c r="AA187" s="55"/>
      <c r="AB187" s="55"/>
      <c r="AC187" s="55"/>
      <c r="AD187" s="55"/>
    </row>
    <row r="188" spans="2:30" x14ac:dyDescent="0.2">
      <c r="B188" s="55"/>
      <c r="C188" s="55"/>
      <c r="D188" s="55"/>
      <c r="E188" s="55"/>
      <c r="F188" s="55"/>
      <c r="G188" s="55"/>
      <c r="H188" s="55"/>
      <c r="I188" s="55"/>
      <c r="J188" s="55"/>
      <c r="K188" s="55"/>
      <c r="L188" s="55"/>
      <c r="M188" s="55"/>
      <c r="N188" s="55"/>
      <c r="O188" s="55"/>
      <c r="P188" s="55"/>
      <c r="Q188" s="55"/>
      <c r="R188" s="55"/>
      <c r="S188" s="55"/>
      <c r="T188" s="55"/>
      <c r="U188" s="55"/>
      <c r="V188" s="55"/>
      <c r="W188" s="55"/>
      <c r="X188" s="55"/>
      <c r="Y188" s="55"/>
      <c r="Z188" s="55"/>
      <c r="AA188" s="55"/>
      <c r="AB188" s="55"/>
      <c r="AC188" s="55"/>
      <c r="AD188" s="55"/>
    </row>
    <row r="189" spans="2:30" x14ac:dyDescent="0.2">
      <c r="B189" s="55"/>
      <c r="C189" s="55"/>
      <c r="D189" s="55"/>
      <c r="E189" s="55"/>
      <c r="F189" s="55"/>
      <c r="G189" s="55"/>
      <c r="H189" s="55"/>
      <c r="I189" s="55"/>
      <c r="J189" s="55"/>
      <c r="K189" s="55"/>
      <c r="L189" s="55"/>
      <c r="M189" s="55"/>
      <c r="N189" s="55"/>
      <c r="O189" s="55"/>
      <c r="P189" s="55"/>
      <c r="Q189" s="55"/>
      <c r="R189" s="55"/>
      <c r="S189" s="55"/>
      <c r="T189" s="55"/>
      <c r="U189" s="55"/>
      <c r="V189" s="55"/>
      <c r="W189" s="55"/>
      <c r="X189" s="55"/>
      <c r="Y189" s="55"/>
      <c r="Z189" s="55"/>
      <c r="AA189" s="55"/>
      <c r="AB189" s="55"/>
      <c r="AC189" s="55"/>
      <c r="AD189" s="55"/>
    </row>
    <row r="190" spans="2:30" x14ac:dyDescent="0.2">
      <c r="B190" s="55"/>
      <c r="C190" s="55"/>
      <c r="D190" s="55"/>
      <c r="E190" s="55"/>
      <c r="F190" s="55"/>
      <c r="G190" s="55"/>
      <c r="H190" s="55"/>
      <c r="I190" s="55"/>
      <c r="J190" s="55"/>
      <c r="K190" s="55"/>
      <c r="L190" s="55"/>
      <c r="M190" s="55"/>
      <c r="N190" s="55"/>
      <c r="O190" s="55"/>
      <c r="P190" s="55"/>
      <c r="Q190" s="55"/>
      <c r="R190" s="55"/>
      <c r="S190" s="55"/>
      <c r="T190" s="55"/>
      <c r="U190" s="55"/>
      <c r="V190" s="55"/>
      <c r="W190" s="55"/>
      <c r="X190" s="55"/>
      <c r="Y190" s="55"/>
      <c r="Z190" s="55"/>
      <c r="AA190" s="55"/>
      <c r="AB190" s="55"/>
      <c r="AC190" s="55"/>
      <c r="AD190" s="55"/>
    </row>
    <row r="191" spans="2:30" x14ac:dyDescent="0.2">
      <c r="B191" s="55"/>
      <c r="C191" s="55"/>
      <c r="D191" s="55"/>
      <c r="E191" s="55"/>
      <c r="F191" s="55"/>
      <c r="G191" s="55"/>
      <c r="H191" s="55"/>
      <c r="I191" s="55"/>
      <c r="J191" s="55"/>
      <c r="K191" s="55"/>
      <c r="L191" s="55"/>
      <c r="M191" s="55"/>
      <c r="N191" s="55"/>
      <c r="O191" s="55"/>
      <c r="P191" s="55"/>
      <c r="Q191" s="55"/>
      <c r="R191" s="55"/>
      <c r="S191" s="55"/>
      <c r="T191" s="55"/>
      <c r="U191" s="55"/>
      <c r="V191" s="55"/>
      <c r="W191" s="55"/>
      <c r="X191" s="55"/>
      <c r="Y191" s="55"/>
      <c r="Z191" s="55"/>
      <c r="AA191" s="55"/>
      <c r="AB191" s="55"/>
      <c r="AC191" s="55"/>
      <c r="AD191" s="55"/>
    </row>
    <row r="192" spans="2:30" x14ac:dyDescent="0.2">
      <c r="B192" s="55"/>
      <c r="C192" s="55"/>
      <c r="D192" s="55"/>
      <c r="E192" s="55"/>
      <c r="F192" s="55"/>
      <c r="G192" s="55"/>
      <c r="H192" s="55"/>
      <c r="I192" s="55"/>
      <c r="J192" s="55"/>
      <c r="K192" s="55"/>
      <c r="L192" s="55"/>
      <c r="M192" s="55"/>
      <c r="N192" s="55"/>
      <c r="O192" s="55"/>
      <c r="P192" s="55"/>
      <c r="Q192" s="55"/>
      <c r="R192" s="55"/>
      <c r="S192" s="55"/>
      <c r="T192" s="55"/>
      <c r="U192" s="55"/>
      <c r="V192" s="55"/>
      <c r="W192" s="55"/>
      <c r="X192" s="55"/>
      <c r="Y192" s="55"/>
      <c r="Z192" s="55"/>
      <c r="AA192" s="55"/>
      <c r="AB192" s="55"/>
      <c r="AC192" s="55"/>
      <c r="AD192" s="55"/>
    </row>
    <row r="193" spans="2:30" x14ac:dyDescent="0.2">
      <c r="B193" s="55"/>
      <c r="C193" s="55"/>
      <c r="D193" s="55"/>
      <c r="E193" s="55"/>
      <c r="F193" s="55"/>
      <c r="G193" s="55"/>
      <c r="H193" s="55"/>
      <c r="I193" s="55"/>
      <c r="J193" s="55"/>
      <c r="K193" s="55"/>
      <c r="L193" s="55"/>
      <c r="M193" s="55"/>
      <c r="N193" s="55"/>
      <c r="O193" s="55"/>
      <c r="P193" s="55"/>
      <c r="Q193" s="55"/>
      <c r="R193" s="55"/>
      <c r="S193" s="55"/>
      <c r="T193" s="55"/>
      <c r="U193" s="55"/>
      <c r="V193" s="55"/>
      <c r="W193" s="55"/>
      <c r="X193" s="55"/>
      <c r="Y193" s="55"/>
      <c r="Z193" s="55"/>
      <c r="AA193" s="55"/>
      <c r="AB193" s="55"/>
      <c r="AC193" s="55"/>
      <c r="AD193" s="55"/>
    </row>
    <row r="194" spans="2:30" x14ac:dyDescent="0.2">
      <c r="B194" s="55"/>
      <c r="C194" s="55"/>
      <c r="D194" s="55"/>
      <c r="E194" s="55"/>
      <c r="F194" s="55"/>
      <c r="G194" s="55"/>
      <c r="H194" s="55"/>
      <c r="I194" s="55"/>
      <c r="J194" s="55"/>
      <c r="K194" s="55"/>
      <c r="L194" s="55"/>
      <c r="M194" s="55"/>
      <c r="N194" s="55"/>
      <c r="O194" s="55"/>
      <c r="P194" s="55"/>
      <c r="Q194" s="55"/>
      <c r="R194" s="55"/>
      <c r="S194" s="55"/>
      <c r="T194" s="55"/>
      <c r="U194" s="55"/>
      <c r="V194" s="55"/>
      <c r="W194" s="55"/>
      <c r="X194" s="55"/>
      <c r="Y194" s="55"/>
      <c r="Z194" s="55"/>
      <c r="AA194" s="55"/>
      <c r="AB194" s="55"/>
      <c r="AC194" s="55"/>
      <c r="AD194" s="55"/>
    </row>
    <row r="195" spans="2:30" x14ac:dyDescent="0.2">
      <c r="B195" s="55"/>
      <c r="C195" s="55"/>
      <c r="D195" s="55"/>
      <c r="E195" s="55"/>
      <c r="F195" s="55"/>
      <c r="G195" s="55"/>
      <c r="H195" s="55"/>
      <c r="I195" s="55"/>
      <c r="J195" s="55"/>
      <c r="K195" s="55"/>
      <c r="L195" s="55"/>
      <c r="M195" s="55"/>
      <c r="N195" s="55"/>
      <c r="O195" s="55"/>
      <c r="P195" s="55"/>
      <c r="Q195" s="55"/>
      <c r="R195" s="55"/>
      <c r="S195" s="55"/>
      <c r="T195" s="55"/>
      <c r="U195" s="55"/>
      <c r="V195" s="55"/>
      <c r="W195" s="55"/>
      <c r="X195" s="55"/>
      <c r="Y195" s="55"/>
      <c r="Z195" s="55"/>
      <c r="AA195" s="55"/>
      <c r="AB195" s="55"/>
      <c r="AC195" s="55"/>
      <c r="AD195" s="55"/>
    </row>
    <row r="196" spans="2:30" x14ac:dyDescent="0.2">
      <c r="B196" s="55"/>
      <c r="C196" s="55"/>
      <c r="D196" s="55"/>
      <c r="E196" s="55"/>
      <c r="F196" s="55"/>
      <c r="G196" s="55"/>
      <c r="H196" s="55"/>
      <c r="I196" s="55"/>
      <c r="J196" s="55"/>
      <c r="K196" s="55"/>
      <c r="L196" s="55"/>
      <c r="M196" s="55"/>
      <c r="N196" s="55"/>
      <c r="O196" s="55"/>
      <c r="P196" s="55"/>
      <c r="Q196" s="55"/>
      <c r="R196" s="55"/>
      <c r="S196" s="55"/>
      <c r="T196" s="55"/>
      <c r="U196" s="55"/>
      <c r="V196" s="55"/>
      <c r="W196" s="55"/>
      <c r="X196" s="55"/>
      <c r="Y196" s="55"/>
      <c r="Z196" s="55"/>
      <c r="AA196" s="55"/>
      <c r="AB196" s="55"/>
      <c r="AC196" s="55"/>
      <c r="AD196" s="55"/>
    </row>
    <row r="197" spans="2:30" x14ac:dyDescent="0.2">
      <c r="B197" s="55"/>
      <c r="C197" s="55"/>
      <c r="D197" s="55"/>
      <c r="E197" s="55"/>
      <c r="F197" s="55"/>
      <c r="G197" s="55"/>
      <c r="H197" s="55"/>
      <c r="I197" s="55"/>
      <c r="J197" s="55"/>
      <c r="K197" s="55"/>
      <c r="L197" s="55"/>
      <c r="M197" s="55"/>
      <c r="N197" s="55"/>
      <c r="O197" s="55"/>
      <c r="P197" s="55"/>
      <c r="Q197" s="55"/>
      <c r="R197" s="55"/>
      <c r="S197" s="55"/>
      <c r="T197" s="55"/>
      <c r="U197" s="55"/>
      <c r="V197" s="55"/>
      <c r="W197" s="55"/>
      <c r="X197" s="55"/>
      <c r="Y197" s="55"/>
      <c r="Z197" s="55"/>
      <c r="AA197" s="55"/>
      <c r="AB197" s="55"/>
      <c r="AC197" s="55"/>
      <c r="AD197" s="55"/>
    </row>
    <row r="198" spans="2:30" x14ac:dyDescent="0.2">
      <c r="B198" s="55"/>
      <c r="C198" s="55"/>
      <c r="D198" s="55"/>
      <c r="E198" s="55"/>
      <c r="F198" s="55"/>
      <c r="G198" s="55"/>
      <c r="H198" s="55"/>
      <c r="I198" s="55"/>
      <c r="J198" s="55"/>
      <c r="K198" s="55"/>
      <c r="L198" s="55"/>
      <c r="M198" s="55"/>
      <c r="N198" s="55"/>
      <c r="O198" s="55"/>
      <c r="P198" s="55"/>
      <c r="Q198" s="55"/>
      <c r="R198" s="55"/>
      <c r="S198" s="55"/>
      <c r="T198" s="55"/>
      <c r="U198" s="55"/>
      <c r="V198" s="55"/>
      <c r="W198" s="55"/>
      <c r="X198" s="55"/>
      <c r="Y198" s="55"/>
      <c r="Z198" s="55"/>
      <c r="AA198" s="55"/>
      <c r="AB198" s="55"/>
      <c r="AC198" s="55"/>
      <c r="AD198" s="55"/>
    </row>
    <row r="199" spans="2:30" x14ac:dyDescent="0.2">
      <c r="B199" s="55"/>
      <c r="C199" s="55"/>
      <c r="D199" s="55"/>
      <c r="E199" s="55"/>
      <c r="F199" s="55"/>
      <c r="G199" s="55"/>
      <c r="H199" s="55"/>
      <c r="I199" s="55"/>
      <c r="J199" s="55"/>
      <c r="K199" s="55"/>
      <c r="L199" s="55"/>
      <c r="M199" s="55"/>
      <c r="N199" s="55"/>
      <c r="O199" s="55"/>
      <c r="P199" s="55"/>
      <c r="Q199" s="55"/>
      <c r="R199" s="55"/>
      <c r="S199" s="55"/>
      <c r="T199" s="55"/>
      <c r="U199" s="55"/>
      <c r="V199" s="55"/>
      <c r="W199" s="55"/>
      <c r="X199" s="55"/>
      <c r="Y199" s="55"/>
      <c r="Z199" s="55"/>
      <c r="AA199" s="55"/>
      <c r="AB199" s="55"/>
      <c r="AC199" s="55"/>
      <c r="AD199" s="55"/>
    </row>
    <row r="200" spans="2:30" x14ac:dyDescent="0.2">
      <c r="B200" s="55"/>
      <c r="C200" s="55"/>
      <c r="D200" s="55"/>
      <c r="E200" s="55"/>
      <c r="F200" s="55"/>
      <c r="G200" s="55"/>
      <c r="H200" s="55"/>
      <c r="I200" s="55"/>
      <c r="J200" s="55"/>
      <c r="K200" s="55"/>
      <c r="L200" s="55"/>
      <c r="M200" s="55"/>
      <c r="N200" s="55"/>
      <c r="O200" s="55"/>
      <c r="P200" s="55"/>
      <c r="Q200" s="55"/>
      <c r="R200" s="55"/>
      <c r="S200" s="55"/>
      <c r="T200" s="55"/>
      <c r="U200" s="55"/>
      <c r="V200" s="55"/>
      <c r="W200" s="55"/>
      <c r="X200" s="55"/>
      <c r="Y200" s="55"/>
      <c r="Z200" s="55"/>
      <c r="AA200" s="55"/>
      <c r="AB200" s="55"/>
      <c r="AC200" s="55"/>
      <c r="AD200" s="55"/>
    </row>
    <row r="201" spans="2:30" ht="15" thickBot="1" x14ac:dyDescent="0.25">
      <c r="B201" s="55"/>
      <c r="C201" s="55"/>
      <c r="D201" s="55"/>
      <c r="E201" s="55"/>
      <c r="F201" s="55"/>
      <c r="G201" s="55"/>
      <c r="H201" s="55"/>
      <c r="I201" s="55"/>
      <c r="J201" s="55"/>
      <c r="K201" s="55"/>
      <c r="L201" s="55"/>
      <c r="M201" s="55"/>
      <c r="N201" s="55"/>
      <c r="O201" s="55"/>
      <c r="P201" s="55"/>
      <c r="Q201" s="55"/>
      <c r="R201" s="55"/>
      <c r="S201" s="55"/>
      <c r="T201" s="55"/>
      <c r="U201" s="55"/>
      <c r="V201" s="55"/>
      <c r="W201" s="55"/>
      <c r="X201" s="55"/>
      <c r="Y201" s="55"/>
      <c r="Z201" s="55"/>
      <c r="AA201" s="55"/>
      <c r="AB201" s="55"/>
      <c r="AC201" s="55"/>
      <c r="AD201" s="55"/>
    </row>
    <row r="202" spans="2:30" ht="31.5" customHeight="1" thickBot="1" x14ac:dyDescent="0.25">
      <c r="B202" s="685" t="s">
        <v>22</v>
      </c>
      <c r="C202" s="686"/>
      <c r="D202" s="686"/>
      <c r="E202" s="686"/>
      <c r="F202" s="686"/>
      <c r="G202" s="686"/>
      <c r="H202" s="686"/>
      <c r="I202" s="686"/>
      <c r="J202" s="686"/>
      <c r="K202" s="686"/>
      <c r="L202" s="686"/>
      <c r="M202" s="686"/>
      <c r="N202" s="686"/>
      <c r="O202" s="686"/>
      <c r="P202" s="686"/>
      <c r="Q202" s="686"/>
      <c r="R202" s="686"/>
      <c r="S202" s="686"/>
      <c r="T202" s="686"/>
      <c r="U202" s="686"/>
      <c r="V202" s="687"/>
      <c r="W202" s="55"/>
      <c r="X202" s="55"/>
      <c r="Y202" s="55"/>
      <c r="Z202" s="55"/>
    </row>
    <row r="203" spans="2:30" x14ac:dyDescent="0.2">
      <c r="B203" s="55"/>
      <c r="C203" s="55"/>
      <c r="D203" s="55"/>
      <c r="E203" s="55"/>
      <c r="F203" s="55"/>
      <c r="G203" s="55"/>
      <c r="H203" s="55"/>
      <c r="I203" s="55"/>
      <c r="J203" s="55"/>
      <c r="K203" s="55"/>
      <c r="L203" s="55"/>
      <c r="M203" s="55"/>
      <c r="N203" s="55"/>
      <c r="O203" s="55"/>
      <c r="P203" s="55"/>
      <c r="Q203" s="55"/>
      <c r="R203" s="55"/>
      <c r="S203" s="55"/>
      <c r="T203" s="55"/>
      <c r="U203" s="55"/>
      <c r="V203" s="55"/>
      <c r="W203" s="55"/>
      <c r="X203" s="55"/>
      <c r="Y203" s="55"/>
      <c r="Z203" s="55"/>
      <c r="AA203" s="55"/>
      <c r="AB203" s="55"/>
      <c r="AC203" s="55"/>
      <c r="AD203" s="55"/>
    </row>
    <row r="204" spans="2:30" x14ac:dyDescent="0.2">
      <c r="B204" s="55"/>
      <c r="C204" s="55"/>
      <c r="D204" s="55"/>
      <c r="E204" s="55"/>
      <c r="F204" s="55"/>
      <c r="G204" s="55"/>
      <c r="H204" s="55"/>
      <c r="I204" s="55"/>
      <c r="J204" s="55"/>
      <c r="K204" s="55"/>
      <c r="L204" s="55"/>
      <c r="M204" s="55"/>
      <c r="N204" s="55"/>
      <c r="O204" s="55"/>
      <c r="P204" s="55"/>
      <c r="Q204" s="55"/>
      <c r="R204" s="55"/>
      <c r="S204" s="55"/>
      <c r="T204" s="55"/>
      <c r="U204" s="55"/>
      <c r="V204" s="55"/>
      <c r="W204" s="55"/>
      <c r="X204" s="55"/>
      <c r="Y204" s="55"/>
      <c r="Z204" s="55"/>
      <c r="AA204" s="55"/>
      <c r="AB204" s="55"/>
      <c r="AC204" s="55"/>
      <c r="AD204" s="55"/>
    </row>
    <row r="205" spans="2:30" x14ac:dyDescent="0.2">
      <c r="B205" s="55"/>
      <c r="C205" s="55"/>
      <c r="D205" s="55"/>
      <c r="E205" s="55"/>
      <c r="F205" s="55"/>
      <c r="G205" s="55"/>
      <c r="H205" s="55"/>
      <c r="I205" s="55"/>
      <c r="J205" s="55"/>
      <c r="K205" s="55"/>
      <c r="L205" s="55"/>
      <c r="M205" s="55"/>
      <c r="N205" s="55"/>
      <c r="O205" s="55"/>
      <c r="P205" s="55"/>
      <c r="Q205" s="55"/>
      <c r="R205" s="55"/>
      <c r="S205" s="55"/>
      <c r="T205" s="55"/>
      <c r="U205" s="55"/>
      <c r="V205" s="55"/>
      <c r="W205" s="55"/>
      <c r="X205" s="55"/>
      <c r="Y205" s="55"/>
      <c r="Z205" s="55"/>
      <c r="AA205" s="55"/>
      <c r="AB205" s="55"/>
      <c r="AC205" s="55"/>
      <c r="AD205" s="55"/>
    </row>
    <row r="206" spans="2:30" x14ac:dyDescent="0.2">
      <c r="B206" s="55"/>
      <c r="C206" s="55"/>
      <c r="D206" s="55"/>
      <c r="E206" s="55"/>
      <c r="F206" s="55"/>
      <c r="G206" s="55"/>
      <c r="H206" s="55"/>
      <c r="I206" s="55"/>
      <c r="J206" s="55"/>
      <c r="K206" s="55"/>
      <c r="L206" s="55"/>
      <c r="M206" s="55"/>
      <c r="N206" s="55"/>
      <c r="O206" s="55"/>
      <c r="P206" s="55"/>
      <c r="Q206" s="55"/>
      <c r="R206" s="55"/>
      <c r="S206" s="55"/>
      <c r="T206" s="55"/>
      <c r="U206" s="55"/>
      <c r="V206" s="55"/>
      <c r="W206" s="55"/>
      <c r="X206" s="55"/>
      <c r="Y206" s="55"/>
      <c r="Z206" s="55"/>
      <c r="AA206" s="55"/>
      <c r="AB206" s="55"/>
      <c r="AC206" s="55"/>
      <c r="AD206" s="55"/>
    </row>
    <row r="207" spans="2:30" x14ac:dyDescent="0.2">
      <c r="B207" s="55"/>
      <c r="C207" s="55"/>
      <c r="D207" s="55"/>
      <c r="E207" s="55"/>
      <c r="F207" s="55"/>
      <c r="G207" s="55"/>
      <c r="H207" s="55"/>
      <c r="I207" s="55"/>
      <c r="J207" s="55"/>
      <c r="K207" s="55"/>
      <c r="L207" s="55"/>
      <c r="M207" s="55"/>
      <c r="N207" s="55"/>
      <c r="O207" s="55"/>
      <c r="P207" s="55"/>
      <c r="Q207" s="55"/>
      <c r="R207" s="55"/>
      <c r="S207" s="55"/>
      <c r="T207" s="55"/>
      <c r="U207" s="55"/>
      <c r="V207" s="55"/>
      <c r="W207" s="55"/>
      <c r="X207" s="55"/>
      <c r="Y207" s="55"/>
      <c r="Z207" s="55"/>
      <c r="AA207" s="55"/>
      <c r="AB207" s="55"/>
      <c r="AC207" s="55"/>
      <c r="AD207" s="55"/>
    </row>
    <row r="208" spans="2:30" x14ac:dyDescent="0.2">
      <c r="B208" s="55"/>
      <c r="C208" s="55"/>
      <c r="D208" s="55"/>
      <c r="E208" s="55"/>
      <c r="F208" s="55"/>
      <c r="G208" s="55"/>
      <c r="H208" s="55"/>
      <c r="I208" s="55"/>
      <c r="J208" s="55"/>
      <c r="K208" s="55"/>
      <c r="L208" s="55"/>
      <c r="M208" s="55"/>
      <c r="N208" s="55"/>
      <c r="O208" s="55"/>
      <c r="P208" s="55"/>
      <c r="Q208" s="55"/>
      <c r="R208" s="55"/>
      <c r="S208" s="55"/>
      <c r="T208" s="55"/>
      <c r="U208" s="55"/>
      <c r="V208" s="55"/>
      <c r="W208" s="55"/>
      <c r="X208" s="55"/>
      <c r="Y208" s="55"/>
      <c r="Z208" s="55"/>
      <c r="AA208" s="55"/>
      <c r="AB208" s="55"/>
      <c r="AC208" s="55"/>
      <c r="AD208" s="55"/>
    </row>
    <row r="209" spans="2:30" x14ac:dyDescent="0.2">
      <c r="B209" s="55"/>
      <c r="C209" s="55"/>
      <c r="D209" s="55"/>
      <c r="E209" s="55"/>
      <c r="F209" s="55"/>
      <c r="G209" s="55"/>
      <c r="H209" s="55"/>
      <c r="I209" s="55"/>
      <c r="J209" s="55"/>
      <c r="K209" s="55"/>
      <c r="L209" s="55"/>
      <c r="M209" s="55"/>
      <c r="N209" s="55"/>
      <c r="O209" s="55"/>
      <c r="P209" s="55"/>
      <c r="Q209" s="55"/>
      <c r="R209" s="55"/>
      <c r="S209" s="55"/>
      <c r="T209" s="55"/>
      <c r="U209" s="55"/>
      <c r="V209" s="55"/>
      <c r="W209" s="55"/>
      <c r="X209" s="55"/>
      <c r="Y209" s="55"/>
      <c r="Z209" s="55"/>
      <c r="AA209" s="55"/>
      <c r="AB209" s="55"/>
      <c r="AC209" s="55"/>
      <c r="AD209" s="55"/>
    </row>
    <row r="210" spans="2:30" x14ac:dyDescent="0.2">
      <c r="B210" s="55"/>
      <c r="C210" s="55"/>
      <c r="D210" s="55"/>
      <c r="E210" s="55"/>
      <c r="F210" s="55"/>
      <c r="G210" s="55"/>
      <c r="H210" s="55"/>
      <c r="I210" s="55"/>
      <c r="J210" s="55"/>
      <c r="K210" s="55"/>
      <c r="L210" s="55"/>
      <c r="M210" s="55"/>
      <c r="N210" s="55"/>
      <c r="O210" s="55"/>
      <c r="P210" s="55"/>
      <c r="Q210" s="55"/>
      <c r="R210" s="55"/>
      <c r="S210" s="55"/>
      <c r="T210" s="55"/>
      <c r="U210" s="55"/>
      <c r="V210" s="55"/>
      <c r="W210" s="55"/>
      <c r="X210" s="55"/>
      <c r="Y210" s="55"/>
      <c r="Z210" s="55"/>
      <c r="AA210" s="55"/>
      <c r="AB210" s="55"/>
      <c r="AC210" s="55"/>
      <c r="AD210" s="55"/>
    </row>
    <row r="211" spans="2:30" x14ac:dyDescent="0.2">
      <c r="B211" s="55"/>
      <c r="C211" s="55"/>
      <c r="D211" s="55"/>
      <c r="E211" s="55"/>
      <c r="F211" s="55"/>
      <c r="G211" s="55"/>
      <c r="H211" s="55"/>
      <c r="I211" s="55"/>
      <c r="J211" s="55"/>
      <c r="K211" s="55"/>
      <c r="L211" s="55"/>
      <c r="M211" s="55"/>
      <c r="N211" s="55"/>
      <c r="O211" s="55"/>
      <c r="P211" s="55"/>
      <c r="Q211" s="55"/>
      <c r="R211" s="55"/>
      <c r="S211" s="55"/>
      <c r="T211" s="55"/>
      <c r="U211" s="55"/>
      <c r="V211" s="55"/>
      <c r="W211" s="55"/>
      <c r="X211" s="55"/>
      <c r="Y211" s="55"/>
      <c r="Z211" s="55"/>
      <c r="AA211" s="55"/>
      <c r="AB211" s="55"/>
      <c r="AC211" s="55"/>
      <c r="AD211" s="55"/>
    </row>
    <row r="212" spans="2:30" x14ac:dyDescent="0.2">
      <c r="B212" s="55"/>
      <c r="C212" s="55"/>
      <c r="D212" s="55"/>
      <c r="E212" s="55"/>
      <c r="F212" s="55"/>
      <c r="G212" s="55"/>
      <c r="H212" s="55"/>
      <c r="I212" s="55"/>
      <c r="J212" s="55"/>
      <c r="K212" s="55"/>
      <c r="L212" s="55"/>
      <c r="M212" s="55"/>
      <c r="N212" s="55"/>
      <c r="O212" s="55"/>
      <c r="P212" s="55"/>
      <c r="Q212" s="55"/>
      <c r="R212" s="55"/>
      <c r="S212" s="55"/>
      <c r="T212" s="55"/>
      <c r="U212" s="55"/>
      <c r="V212" s="55"/>
      <c r="W212" s="55"/>
      <c r="X212" s="55"/>
      <c r="Y212" s="55"/>
      <c r="Z212" s="55"/>
      <c r="AA212" s="55"/>
      <c r="AB212" s="55"/>
      <c r="AC212" s="55"/>
      <c r="AD212" s="55"/>
    </row>
    <row r="213" spans="2:30" x14ac:dyDescent="0.2">
      <c r="B213" s="55"/>
      <c r="C213" s="55"/>
      <c r="D213" s="55"/>
      <c r="E213" s="55"/>
      <c r="F213" s="55"/>
      <c r="G213" s="55"/>
      <c r="H213" s="55"/>
      <c r="I213" s="55"/>
      <c r="J213" s="55"/>
      <c r="K213" s="55"/>
      <c r="L213" s="55"/>
      <c r="M213" s="55"/>
      <c r="N213" s="55"/>
      <c r="O213" s="55"/>
      <c r="P213" s="55"/>
      <c r="Q213" s="55"/>
      <c r="R213" s="55"/>
      <c r="S213" s="55"/>
      <c r="T213" s="55"/>
      <c r="U213" s="55"/>
      <c r="V213" s="55"/>
      <c r="W213" s="55"/>
      <c r="X213" s="55"/>
      <c r="Y213" s="55"/>
      <c r="Z213" s="55"/>
      <c r="AA213" s="55"/>
      <c r="AB213" s="55"/>
      <c r="AC213" s="55"/>
      <c r="AD213" s="55"/>
    </row>
    <row r="214" spans="2:30" x14ac:dyDescent="0.2">
      <c r="B214" s="55"/>
      <c r="C214" s="55"/>
      <c r="D214" s="55"/>
      <c r="E214" s="55"/>
      <c r="F214" s="55"/>
      <c r="G214" s="55"/>
      <c r="H214" s="55"/>
      <c r="I214" s="55"/>
      <c r="J214" s="55"/>
      <c r="K214" s="55"/>
      <c r="L214" s="55"/>
      <c r="M214" s="55"/>
      <c r="N214" s="55"/>
      <c r="O214" s="55"/>
      <c r="P214" s="55"/>
      <c r="Q214" s="55"/>
      <c r="R214" s="55"/>
      <c r="S214" s="55"/>
      <c r="T214" s="55"/>
      <c r="U214" s="55"/>
      <c r="V214" s="55"/>
      <c r="W214" s="55"/>
      <c r="X214" s="55"/>
      <c r="Y214" s="55"/>
      <c r="Z214" s="55"/>
      <c r="AA214" s="55"/>
      <c r="AB214" s="55"/>
      <c r="AC214" s="55"/>
      <c r="AD214" s="55"/>
    </row>
    <row r="215" spans="2:30" x14ac:dyDescent="0.2">
      <c r="B215" s="55"/>
      <c r="C215" s="55"/>
      <c r="D215" s="55"/>
      <c r="E215" s="55"/>
      <c r="F215" s="55"/>
      <c r="G215" s="55"/>
      <c r="H215" s="55"/>
      <c r="I215" s="55"/>
      <c r="J215" s="55"/>
      <c r="K215" s="55"/>
      <c r="L215" s="55"/>
      <c r="M215" s="55"/>
      <c r="N215" s="55"/>
      <c r="O215" s="55"/>
      <c r="P215" s="55"/>
      <c r="Q215" s="55"/>
      <c r="R215" s="55"/>
      <c r="S215" s="55"/>
      <c r="T215" s="55"/>
      <c r="U215" s="55"/>
      <c r="V215" s="55"/>
      <c r="W215" s="55"/>
      <c r="X215" s="55"/>
      <c r="Y215" s="55"/>
      <c r="Z215" s="55"/>
      <c r="AA215" s="55"/>
      <c r="AB215" s="55"/>
      <c r="AC215" s="55"/>
      <c r="AD215" s="55"/>
    </row>
    <row r="216" spans="2:30" x14ac:dyDescent="0.2">
      <c r="B216" s="55"/>
      <c r="C216" s="55"/>
      <c r="D216" s="55"/>
      <c r="E216" s="55"/>
      <c r="F216" s="55"/>
      <c r="G216" s="55"/>
      <c r="H216" s="55"/>
      <c r="I216" s="55"/>
      <c r="J216" s="55"/>
      <c r="K216" s="55"/>
      <c r="L216" s="55"/>
      <c r="M216" s="55"/>
      <c r="N216" s="55"/>
      <c r="O216" s="55"/>
      <c r="P216" s="55"/>
      <c r="Q216" s="55"/>
      <c r="R216" s="55"/>
      <c r="S216" s="55"/>
      <c r="T216" s="55"/>
      <c r="U216" s="55"/>
      <c r="V216" s="55"/>
      <c r="W216" s="55"/>
      <c r="X216" s="55"/>
      <c r="Y216" s="55"/>
      <c r="Z216" s="55"/>
      <c r="AA216" s="55"/>
      <c r="AB216" s="55"/>
      <c r="AC216" s="55"/>
      <c r="AD216" s="55"/>
    </row>
    <row r="217" spans="2:30" x14ac:dyDescent="0.2">
      <c r="B217" s="55"/>
      <c r="C217" s="55"/>
      <c r="D217" s="55"/>
      <c r="E217" s="55"/>
      <c r="F217" s="55"/>
      <c r="G217" s="55"/>
      <c r="H217" s="55"/>
      <c r="I217" s="55"/>
      <c r="J217" s="55"/>
      <c r="K217" s="55"/>
      <c r="L217" s="55"/>
      <c r="M217" s="55"/>
      <c r="N217" s="55"/>
      <c r="O217" s="55"/>
      <c r="P217" s="55"/>
      <c r="Q217" s="55"/>
      <c r="R217" s="55"/>
      <c r="S217" s="55"/>
      <c r="T217" s="55"/>
      <c r="U217" s="55"/>
      <c r="V217" s="55"/>
      <c r="W217" s="55"/>
      <c r="X217" s="55"/>
      <c r="Y217" s="55"/>
      <c r="Z217" s="55"/>
      <c r="AA217" s="55"/>
      <c r="AB217" s="55"/>
      <c r="AC217" s="55"/>
      <c r="AD217" s="55"/>
    </row>
    <row r="218" spans="2:30" x14ac:dyDescent="0.2">
      <c r="B218" s="55"/>
      <c r="C218" s="55"/>
      <c r="D218" s="55"/>
      <c r="E218" s="55"/>
      <c r="F218" s="55"/>
      <c r="G218" s="55"/>
      <c r="H218" s="55"/>
      <c r="I218" s="55"/>
      <c r="J218" s="55"/>
      <c r="K218" s="55"/>
      <c r="L218" s="55"/>
      <c r="M218" s="55"/>
      <c r="N218" s="55"/>
      <c r="O218" s="55"/>
      <c r="P218" s="55"/>
      <c r="Q218" s="55"/>
      <c r="R218" s="55"/>
      <c r="S218" s="55"/>
      <c r="T218" s="55"/>
      <c r="U218" s="55"/>
      <c r="V218" s="55"/>
      <c r="W218" s="55"/>
      <c r="X218" s="55"/>
      <c r="Y218" s="55"/>
      <c r="Z218" s="55"/>
      <c r="AA218" s="55"/>
      <c r="AB218" s="55"/>
      <c r="AC218" s="55"/>
      <c r="AD218" s="55"/>
    </row>
    <row r="219" spans="2:30" x14ac:dyDescent="0.2">
      <c r="B219" s="55"/>
      <c r="C219" s="55"/>
      <c r="D219" s="55"/>
      <c r="E219" s="55"/>
      <c r="F219" s="55"/>
      <c r="G219" s="55"/>
      <c r="H219" s="55"/>
      <c r="I219" s="55"/>
      <c r="J219" s="55"/>
      <c r="K219" s="55"/>
      <c r="L219" s="55"/>
      <c r="M219" s="55"/>
      <c r="N219" s="55"/>
      <c r="O219" s="55"/>
      <c r="P219" s="55"/>
      <c r="Q219" s="55"/>
      <c r="R219" s="55"/>
      <c r="S219" s="55"/>
      <c r="T219" s="55"/>
      <c r="U219" s="55"/>
      <c r="V219" s="55"/>
      <c r="W219" s="55"/>
      <c r="X219" s="55"/>
      <c r="Y219" s="55"/>
      <c r="Z219" s="55"/>
      <c r="AA219" s="55"/>
      <c r="AB219" s="55"/>
      <c r="AC219" s="55"/>
      <c r="AD219" s="55"/>
    </row>
    <row r="220" spans="2:30" x14ac:dyDescent="0.2">
      <c r="B220" s="55"/>
      <c r="C220" s="55"/>
      <c r="D220" s="55"/>
      <c r="E220" s="55"/>
      <c r="F220" s="55"/>
      <c r="G220" s="55"/>
      <c r="H220" s="55"/>
      <c r="I220" s="55"/>
      <c r="J220" s="55"/>
      <c r="K220" s="55"/>
      <c r="L220" s="55"/>
      <c r="M220" s="55"/>
      <c r="N220" s="55"/>
      <c r="O220" s="55"/>
      <c r="P220" s="55"/>
      <c r="Q220" s="55"/>
      <c r="R220" s="55"/>
      <c r="S220" s="55"/>
      <c r="T220" s="55"/>
      <c r="U220" s="55"/>
      <c r="V220" s="55"/>
      <c r="W220" s="55"/>
      <c r="X220" s="55"/>
      <c r="Y220" s="55"/>
      <c r="Z220" s="55"/>
      <c r="AA220" s="55"/>
      <c r="AB220" s="55"/>
      <c r="AC220" s="55"/>
      <c r="AD220" s="55"/>
    </row>
    <row r="221" spans="2:30" x14ac:dyDescent="0.2">
      <c r="B221" s="55"/>
      <c r="C221" s="55"/>
      <c r="D221" s="55"/>
      <c r="E221" s="55"/>
      <c r="F221" s="55"/>
      <c r="G221" s="55"/>
      <c r="H221" s="55"/>
      <c r="I221" s="55"/>
      <c r="J221" s="55"/>
      <c r="K221" s="55"/>
      <c r="L221" s="55"/>
      <c r="M221" s="55"/>
      <c r="N221" s="55"/>
      <c r="O221" s="55"/>
      <c r="P221" s="55"/>
      <c r="Q221" s="55"/>
      <c r="R221" s="55"/>
      <c r="S221" s="55"/>
      <c r="T221" s="55"/>
      <c r="U221" s="55"/>
      <c r="V221" s="55"/>
      <c r="W221" s="55"/>
      <c r="X221" s="55"/>
      <c r="Y221" s="55"/>
      <c r="Z221" s="55"/>
      <c r="AA221" s="55"/>
      <c r="AB221" s="55"/>
      <c r="AC221" s="55"/>
      <c r="AD221" s="55"/>
    </row>
    <row r="222" spans="2:30" x14ac:dyDescent="0.2">
      <c r="B222" s="55"/>
      <c r="C222" s="55"/>
      <c r="D222" s="55"/>
      <c r="E222" s="55"/>
      <c r="F222" s="55"/>
      <c r="G222" s="55"/>
      <c r="H222" s="55"/>
      <c r="I222" s="55"/>
      <c r="J222" s="55"/>
      <c r="K222" s="55"/>
      <c r="L222" s="55"/>
      <c r="M222" s="55"/>
      <c r="N222" s="55"/>
      <c r="O222" s="55"/>
      <c r="P222" s="55"/>
      <c r="Q222" s="55"/>
      <c r="R222" s="55"/>
      <c r="S222" s="55"/>
      <c r="T222" s="55"/>
      <c r="U222" s="55"/>
      <c r="V222" s="55"/>
      <c r="W222" s="55"/>
      <c r="X222" s="55"/>
      <c r="Y222" s="55"/>
      <c r="Z222" s="55"/>
      <c r="AA222" s="55"/>
      <c r="AB222" s="55"/>
      <c r="AC222" s="55"/>
      <c r="AD222" s="55"/>
    </row>
    <row r="223" spans="2:30" x14ac:dyDescent="0.2">
      <c r="B223" s="55"/>
      <c r="C223" s="55"/>
      <c r="D223" s="55"/>
      <c r="E223" s="55"/>
      <c r="F223" s="55"/>
      <c r="G223" s="55"/>
      <c r="H223" s="55"/>
      <c r="I223" s="55"/>
      <c r="J223" s="55"/>
      <c r="K223" s="55"/>
      <c r="L223" s="55"/>
      <c r="M223" s="55"/>
      <c r="N223" s="55"/>
      <c r="O223" s="55"/>
      <c r="P223" s="55"/>
      <c r="Q223" s="55"/>
      <c r="R223" s="55"/>
      <c r="S223" s="55"/>
      <c r="T223" s="55"/>
      <c r="U223" s="55"/>
      <c r="V223" s="55"/>
      <c r="W223" s="55"/>
      <c r="X223" s="55"/>
      <c r="Y223" s="55"/>
      <c r="Z223" s="55"/>
      <c r="AA223" s="55"/>
      <c r="AB223" s="55"/>
      <c r="AC223" s="55"/>
      <c r="AD223" s="55"/>
    </row>
    <row r="224" spans="2:30" x14ac:dyDescent="0.2">
      <c r="B224" s="55"/>
      <c r="C224" s="55"/>
      <c r="D224" s="55"/>
      <c r="E224" s="55"/>
      <c r="F224" s="55"/>
      <c r="G224" s="55"/>
      <c r="H224" s="55"/>
      <c r="I224" s="55"/>
      <c r="J224" s="55"/>
      <c r="K224" s="55"/>
      <c r="L224" s="55"/>
      <c r="M224" s="55"/>
      <c r="N224" s="55"/>
      <c r="O224" s="55"/>
      <c r="P224" s="55"/>
      <c r="Q224" s="55"/>
      <c r="R224" s="55"/>
      <c r="S224" s="55"/>
      <c r="T224" s="55"/>
      <c r="U224" s="55"/>
      <c r="V224" s="55"/>
      <c r="W224" s="55"/>
      <c r="X224" s="55"/>
      <c r="Y224" s="55"/>
      <c r="Z224" s="55"/>
      <c r="AA224" s="55"/>
      <c r="AB224" s="55"/>
      <c r="AC224" s="55"/>
      <c r="AD224" s="55"/>
    </row>
    <row r="225" spans="2:30" x14ac:dyDescent="0.2">
      <c r="B225" s="55"/>
      <c r="C225" s="55"/>
      <c r="D225" s="55"/>
      <c r="E225" s="55"/>
      <c r="F225" s="55"/>
      <c r="G225" s="55"/>
      <c r="H225" s="55"/>
      <c r="I225" s="55"/>
      <c r="J225" s="55"/>
      <c r="K225" s="55"/>
      <c r="L225" s="55"/>
      <c r="M225" s="55"/>
      <c r="N225" s="55"/>
      <c r="O225" s="55"/>
      <c r="P225" s="55"/>
      <c r="Q225" s="55"/>
      <c r="R225" s="55"/>
      <c r="S225" s="55"/>
      <c r="T225" s="55"/>
      <c r="U225" s="55"/>
      <c r="V225" s="55"/>
      <c r="W225" s="55"/>
      <c r="X225" s="55"/>
      <c r="Y225" s="55"/>
      <c r="Z225" s="55"/>
      <c r="AA225" s="55"/>
      <c r="AB225" s="55"/>
      <c r="AC225" s="55"/>
      <c r="AD225" s="55"/>
    </row>
    <row r="226" spans="2:30" x14ac:dyDescent="0.2">
      <c r="B226" s="55"/>
      <c r="C226" s="55"/>
      <c r="D226" s="55"/>
      <c r="E226" s="55"/>
      <c r="F226" s="55"/>
      <c r="G226" s="55"/>
      <c r="H226" s="55"/>
      <c r="I226" s="55"/>
      <c r="J226" s="55"/>
      <c r="K226" s="55"/>
      <c r="L226" s="55"/>
      <c r="M226" s="55"/>
      <c r="N226" s="55"/>
      <c r="O226" s="55"/>
      <c r="P226" s="55"/>
      <c r="Q226" s="55"/>
      <c r="R226" s="55"/>
      <c r="S226" s="55"/>
      <c r="T226" s="55"/>
      <c r="U226" s="55"/>
      <c r="V226" s="55"/>
      <c r="W226" s="55"/>
      <c r="X226" s="55"/>
      <c r="Y226" s="55"/>
      <c r="Z226" s="55"/>
      <c r="AA226" s="55"/>
      <c r="AB226" s="55"/>
      <c r="AC226" s="55"/>
      <c r="AD226" s="55"/>
    </row>
    <row r="227" spans="2:30" x14ac:dyDescent="0.2">
      <c r="B227" s="55"/>
      <c r="C227" s="55"/>
      <c r="D227" s="55"/>
      <c r="E227" s="55"/>
      <c r="F227" s="55"/>
      <c r="G227" s="55"/>
      <c r="H227" s="55"/>
      <c r="I227" s="55"/>
      <c r="J227" s="55"/>
      <c r="K227" s="55"/>
      <c r="L227" s="55"/>
      <c r="M227" s="55"/>
      <c r="N227" s="55"/>
      <c r="O227" s="55"/>
      <c r="P227" s="55"/>
      <c r="Q227" s="55"/>
      <c r="R227" s="55"/>
      <c r="S227" s="55"/>
      <c r="T227" s="55"/>
      <c r="U227" s="55"/>
      <c r="V227" s="55"/>
      <c r="W227" s="55"/>
      <c r="X227" s="55"/>
      <c r="Y227" s="55"/>
      <c r="Z227" s="55"/>
      <c r="AA227" s="55"/>
      <c r="AB227" s="55"/>
      <c r="AC227" s="55"/>
      <c r="AD227" s="55"/>
    </row>
    <row r="228" spans="2:30" x14ac:dyDescent="0.2">
      <c r="B228" s="55"/>
      <c r="C228" s="55"/>
      <c r="D228" s="55"/>
      <c r="E228" s="55"/>
      <c r="F228" s="55"/>
      <c r="G228" s="55"/>
      <c r="H228" s="55"/>
      <c r="I228" s="55"/>
      <c r="J228" s="55"/>
      <c r="K228" s="55"/>
      <c r="L228" s="55"/>
      <c r="M228" s="55"/>
      <c r="N228" s="55"/>
      <c r="O228" s="55"/>
      <c r="P228" s="55"/>
      <c r="Q228" s="55"/>
      <c r="R228" s="55"/>
      <c r="S228" s="55"/>
      <c r="T228" s="55"/>
      <c r="U228" s="55"/>
      <c r="V228" s="55"/>
      <c r="W228" s="55"/>
      <c r="X228" s="55"/>
      <c r="Y228" s="55"/>
      <c r="Z228" s="55"/>
      <c r="AA228" s="55"/>
      <c r="AB228" s="55"/>
      <c r="AC228" s="55"/>
      <c r="AD228" s="55"/>
    </row>
    <row r="229" spans="2:30" x14ac:dyDescent="0.2">
      <c r="B229" s="55"/>
      <c r="C229" s="55"/>
      <c r="D229" s="55"/>
      <c r="E229" s="55"/>
      <c r="F229" s="55"/>
      <c r="G229" s="55"/>
      <c r="H229" s="55"/>
      <c r="I229" s="55"/>
      <c r="J229" s="55"/>
      <c r="K229" s="55"/>
      <c r="L229" s="55"/>
      <c r="M229" s="55"/>
      <c r="N229" s="55"/>
      <c r="O229" s="55"/>
      <c r="P229" s="55"/>
      <c r="Q229" s="55"/>
      <c r="R229" s="55"/>
      <c r="S229" s="55"/>
      <c r="T229" s="55"/>
      <c r="U229" s="55"/>
      <c r="V229" s="55"/>
      <c r="W229" s="55"/>
      <c r="X229" s="55"/>
      <c r="Y229" s="55"/>
      <c r="Z229" s="55"/>
      <c r="AA229" s="55"/>
      <c r="AB229" s="55"/>
      <c r="AC229" s="55"/>
      <c r="AD229" s="55"/>
    </row>
    <row r="230" spans="2:30" x14ac:dyDescent="0.2">
      <c r="B230" s="55"/>
      <c r="C230" s="55"/>
      <c r="D230" s="55"/>
      <c r="E230" s="55"/>
      <c r="F230" s="55"/>
      <c r="G230" s="55"/>
      <c r="H230" s="55"/>
      <c r="I230" s="55"/>
      <c r="J230" s="55"/>
      <c r="K230" s="55"/>
      <c r="L230" s="55"/>
      <c r="M230" s="55"/>
      <c r="N230" s="55"/>
      <c r="O230" s="55"/>
      <c r="P230" s="55"/>
      <c r="Q230" s="55"/>
      <c r="R230" s="55"/>
      <c r="S230" s="55"/>
      <c r="T230" s="55"/>
      <c r="U230" s="55"/>
      <c r="V230" s="55"/>
      <c r="W230" s="55"/>
      <c r="X230" s="55"/>
      <c r="Y230" s="55"/>
      <c r="Z230" s="55"/>
      <c r="AA230" s="55"/>
      <c r="AB230" s="55"/>
      <c r="AC230" s="55"/>
      <c r="AD230" s="55"/>
    </row>
    <row r="231" spans="2:30" x14ac:dyDescent="0.2">
      <c r="B231" s="55"/>
      <c r="C231" s="55"/>
      <c r="D231" s="55"/>
      <c r="E231" s="55"/>
      <c r="F231" s="55"/>
      <c r="G231" s="55"/>
      <c r="H231" s="55"/>
      <c r="I231" s="55"/>
      <c r="J231" s="55"/>
      <c r="K231" s="55"/>
      <c r="L231" s="55"/>
      <c r="M231" s="55"/>
      <c r="N231" s="55"/>
      <c r="O231" s="55"/>
      <c r="P231" s="55"/>
      <c r="Q231" s="55"/>
      <c r="R231" s="55"/>
      <c r="S231" s="55"/>
      <c r="T231" s="55"/>
      <c r="U231" s="55"/>
      <c r="V231" s="55"/>
      <c r="W231" s="55"/>
      <c r="X231" s="55"/>
      <c r="Y231" s="55"/>
      <c r="Z231" s="55"/>
      <c r="AA231" s="55"/>
      <c r="AB231" s="55"/>
      <c r="AC231" s="55"/>
      <c r="AD231" s="55"/>
    </row>
    <row r="232" spans="2:30" x14ac:dyDescent="0.2">
      <c r="B232" s="55"/>
      <c r="C232" s="55"/>
      <c r="D232" s="55"/>
      <c r="E232" s="55"/>
      <c r="F232" s="55"/>
      <c r="G232" s="55"/>
      <c r="H232" s="55"/>
      <c r="I232" s="55"/>
      <c r="J232" s="55"/>
      <c r="K232" s="55"/>
      <c r="L232" s="55"/>
      <c r="M232" s="55"/>
      <c r="N232" s="55"/>
      <c r="O232" s="55"/>
      <c r="P232" s="55"/>
      <c r="Q232" s="55"/>
      <c r="R232" s="55"/>
      <c r="S232" s="55"/>
      <c r="T232" s="55"/>
      <c r="U232" s="55"/>
      <c r="V232" s="55"/>
      <c r="W232" s="55"/>
      <c r="X232" s="55"/>
      <c r="Y232" s="55"/>
      <c r="Z232" s="55"/>
      <c r="AA232" s="55"/>
      <c r="AB232" s="55"/>
      <c r="AC232" s="55"/>
      <c r="AD232" s="55"/>
    </row>
    <row r="233" spans="2:30" ht="15" thickBot="1" x14ac:dyDescent="0.25">
      <c r="B233" s="75"/>
      <c r="C233" s="76"/>
      <c r="D233" s="75"/>
      <c r="E233" s="75"/>
      <c r="F233" s="75"/>
      <c r="G233" s="75"/>
      <c r="H233" s="75"/>
      <c r="I233" s="55"/>
      <c r="J233" s="55"/>
      <c r="K233" s="55"/>
      <c r="L233" s="55"/>
      <c r="M233" s="55"/>
      <c r="N233" s="55"/>
      <c r="O233" s="55"/>
      <c r="P233" s="55"/>
      <c r="Q233" s="55"/>
      <c r="R233" s="55"/>
      <c r="S233" s="55"/>
      <c r="T233" s="55"/>
      <c r="U233" s="55"/>
      <c r="V233" s="55"/>
      <c r="W233" s="55"/>
      <c r="X233" s="55"/>
      <c r="Y233" s="55"/>
      <c r="Z233" s="55"/>
      <c r="AA233" s="55"/>
      <c r="AB233" s="55"/>
      <c r="AC233" s="55"/>
      <c r="AD233" s="55"/>
    </row>
    <row r="234" spans="2:30" ht="31.5" customHeight="1" thickBot="1" x14ac:dyDescent="0.25">
      <c r="B234" s="685" t="s">
        <v>240</v>
      </c>
      <c r="C234" s="686"/>
      <c r="D234" s="686"/>
      <c r="E234" s="686"/>
      <c r="F234" s="686"/>
      <c r="G234" s="686"/>
      <c r="H234" s="686"/>
      <c r="I234" s="686"/>
      <c r="J234" s="686"/>
      <c r="K234" s="686"/>
      <c r="L234" s="686"/>
      <c r="M234" s="686"/>
      <c r="N234" s="686"/>
      <c r="O234" s="686"/>
      <c r="P234" s="686"/>
      <c r="Q234" s="686"/>
      <c r="R234" s="686"/>
      <c r="S234" s="686"/>
      <c r="T234" s="686"/>
      <c r="U234" s="686"/>
      <c r="V234" s="686"/>
      <c r="W234" s="687"/>
      <c r="X234" s="55"/>
      <c r="Y234" s="55"/>
      <c r="Z234" s="55"/>
    </row>
    <row r="235" spans="2:30" x14ac:dyDescent="0.2">
      <c r="B235" s="75"/>
      <c r="C235" s="76"/>
      <c r="D235" s="75"/>
      <c r="E235" s="75"/>
      <c r="F235" s="75"/>
      <c r="G235" s="75"/>
      <c r="H235" s="75"/>
      <c r="I235" s="55"/>
      <c r="J235" s="55"/>
      <c r="K235" s="55"/>
      <c r="L235" s="55"/>
      <c r="M235" s="55"/>
      <c r="N235" s="55"/>
      <c r="O235" s="55"/>
      <c r="P235" s="55"/>
      <c r="Q235" s="55"/>
      <c r="R235" s="55"/>
      <c r="S235" s="55"/>
      <c r="T235" s="55"/>
      <c r="U235" s="55"/>
      <c r="V235" s="55"/>
      <c r="W235" s="55"/>
      <c r="X235" s="55"/>
      <c r="Y235" s="55"/>
      <c r="Z235" s="55"/>
      <c r="AA235" s="55"/>
      <c r="AB235" s="55"/>
      <c r="AC235" s="55"/>
      <c r="AD235" s="55"/>
    </row>
    <row r="236" spans="2:30" x14ac:dyDescent="0.2">
      <c r="B236" s="75"/>
      <c r="C236" s="76"/>
      <c r="D236" s="75"/>
      <c r="E236" s="75"/>
      <c r="F236" s="75"/>
      <c r="G236" s="75"/>
      <c r="H236" s="75"/>
      <c r="I236" s="55"/>
      <c r="J236" s="55"/>
      <c r="K236" s="55"/>
      <c r="L236" s="55"/>
      <c r="M236" s="55"/>
      <c r="N236" s="55"/>
      <c r="O236" s="55"/>
      <c r="P236" s="55"/>
      <c r="Q236" s="55"/>
      <c r="R236" s="55"/>
      <c r="S236" s="55"/>
      <c r="T236" s="55"/>
      <c r="U236" s="55"/>
      <c r="V236" s="55"/>
      <c r="W236" s="55"/>
      <c r="X236" s="55"/>
      <c r="Y236" s="55"/>
      <c r="Z236" s="55"/>
      <c r="AA236" s="55"/>
      <c r="AB236" s="55"/>
      <c r="AC236" s="55"/>
      <c r="AD236" s="55"/>
    </row>
    <row r="237" spans="2:30" x14ac:dyDescent="0.2">
      <c r="B237" s="75"/>
      <c r="C237" s="76"/>
      <c r="D237" s="75"/>
      <c r="E237" s="75"/>
      <c r="F237" s="75"/>
      <c r="G237" s="75"/>
      <c r="H237" s="75"/>
      <c r="I237" s="55"/>
      <c r="J237" s="55"/>
      <c r="K237" s="55"/>
      <c r="L237" s="55"/>
      <c r="M237" s="55"/>
      <c r="N237" s="55"/>
      <c r="O237" s="55"/>
      <c r="P237" s="55"/>
      <c r="Q237" s="55"/>
      <c r="R237" s="55"/>
      <c r="S237" s="55"/>
      <c r="T237" s="55"/>
      <c r="U237" s="55"/>
      <c r="V237" s="55"/>
      <c r="W237" s="55"/>
      <c r="X237" s="55"/>
      <c r="Y237" s="55"/>
      <c r="Z237" s="55"/>
      <c r="AA237" s="55"/>
      <c r="AB237" s="55"/>
      <c r="AC237" s="55"/>
      <c r="AD237" s="55"/>
    </row>
    <row r="238" spans="2:30" x14ac:dyDescent="0.2">
      <c r="B238" s="75"/>
      <c r="C238" s="76"/>
      <c r="D238" s="75"/>
      <c r="E238" s="75"/>
      <c r="F238" s="75"/>
      <c r="G238" s="75"/>
      <c r="H238" s="75"/>
      <c r="I238" s="55"/>
      <c r="J238" s="55"/>
      <c r="K238" s="55"/>
      <c r="L238" s="55"/>
      <c r="M238" s="55"/>
      <c r="N238" s="55"/>
      <c r="O238" s="55"/>
      <c r="P238" s="55"/>
      <c r="Q238" s="55"/>
      <c r="R238" s="55"/>
      <c r="S238" s="55"/>
      <c r="T238" s="55"/>
      <c r="U238" s="55"/>
      <c r="V238" s="55"/>
      <c r="W238" s="55"/>
      <c r="X238" s="55"/>
      <c r="Y238" s="55"/>
      <c r="Z238" s="55"/>
      <c r="AA238" s="55"/>
      <c r="AB238" s="55"/>
      <c r="AC238" s="55"/>
      <c r="AD238" s="55"/>
    </row>
    <row r="239" spans="2:30" x14ac:dyDescent="0.2">
      <c r="B239" s="75"/>
      <c r="C239" s="76"/>
      <c r="D239" s="75"/>
      <c r="E239" s="75"/>
      <c r="F239" s="75"/>
      <c r="G239" s="75"/>
      <c r="H239" s="75"/>
      <c r="I239" s="55"/>
      <c r="J239" s="55"/>
      <c r="K239" s="55"/>
      <c r="L239" s="55"/>
      <c r="M239" s="55"/>
      <c r="N239" s="55"/>
      <c r="O239" s="55"/>
      <c r="P239" s="55"/>
      <c r="Q239" s="55"/>
      <c r="R239" s="55"/>
      <c r="S239" s="55"/>
      <c r="T239" s="55"/>
      <c r="U239" s="55"/>
      <c r="V239" s="55"/>
      <c r="W239" s="55"/>
      <c r="X239" s="55"/>
      <c r="Y239" s="55"/>
      <c r="Z239" s="55"/>
      <c r="AA239" s="55"/>
      <c r="AB239" s="55"/>
      <c r="AC239" s="55"/>
      <c r="AD239" s="55"/>
    </row>
    <row r="240" spans="2:30" x14ac:dyDescent="0.2">
      <c r="B240" s="75"/>
      <c r="C240" s="76"/>
      <c r="D240" s="75"/>
      <c r="E240" s="75"/>
      <c r="F240" s="75"/>
      <c r="G240" s="75"/>
      <c r="H240" s="75"/>
      <c r="I240" s="55"/>
      <c r="J240" s="55"/>
      <c r="K240" s="55"/>
      <c r="L240" s="55"/>
      <c r="M240" s="55"/>
      <c r="N240" s="55"/>
      <c r="O240" s="55"/>
      <c r="P240" s="55"/>
      <c r="Q240" s="55"/>
      <c r="R240" s="55"/>
      <c r="S240" s="55"/>
      <c r="T240" s="55"/>
      <c r="U240" s="55"/>
      <c r="V240" s="55"/>
      <c r="W240" s="55"/>
      <c r="X240" s="55"/>
      <c r="Y240" s="55"/>
      <c r="Z240" s="55"/>
      <c r="AA240" s="55"/>
      <c r="AB240" s="55"/>
      <c r="AC240" s="55"/>
      <c r="AD240" s="55"/>
    </row>
    <row r="241" spans="2:30" x14ac:dyDescent="0.2">
      <c r="B241" s="55"/>
      <c r="C241" s="55"/>
      <c r="D241" s="55"/>
      <c r="E241" s="55"/>
      <c r="F241" s="55"/>
      <c r="G241" s="55"/>
      <c r="H241" s="55"/>
      <c r="I241" s="55"/>
      <c r="J241" s="55"/>
      <c r="K241" s="55"/>
      <c r="L241" s="55"/>
      <c r="M241" s="55"/>
      <c r="N241" s="55"/>
      <c r="O241" s="55"/>
      <c r="P241" s="55"/>
      <c r="Q241" s="55"/>
      <c r="R241" s="55"/>
      <c r="S241" s="55"/>
      <c r="T241" s="55"/>
      <c r="U241" s="55"/>
      <c r="V241" s="55"/>
      <c r="W241" s="55"/>
      <c r="X241" s="55"/>
      <c r="Y241" s="55"/>
      <c r="Z241" s="55"/>
      <c r="AA241" s="55"/>
      <c r="AB241" s="55"/>
      <c r="AC241" s="55"/>
      <c r="AD241" s="55"/>
    </row>
    <row r="242" spans="2:30" x14ac:dyDescent="0.2">
      <c r="B242" s="55"/>
      <c r="C242" s="55"/>
      <c r="D242" s="55"/>
      <c r="E242" s="55"/>
      <c r="F242" s="55"/>
      <c r="G242" s="55"/>
      <c r="H242" s="55"/>
      <c r="I242" s="55"/>
      <c r="J242" s="55"/>
      <c r="K242" s="55"/>
      <c r="L242" s="55"/>
      <c r="M242" s="55"/>
      <c r="N242" s="55"/>
      <c r="O242" s="55"/>
      <c r="P242" s="55"/>
      <c r="Q242" s="55"/>
      <c r="R242" s="55"/>
      <c r="S242" s="55"/>
      <c r="T242" s="55"/>
      <c r="U242" s="55"/>
      <c r="V242" s="55"/>
      <c r="W242" s="55"/>
      <c r="X242" s="55"/>
      <c r="Y242" s="55"/>
      <c r="Z242" s="55"/>
      <c r="AA242" s="55"/>
      <c r="AB242" s="55"/>
      <c r="AC242" s="55"/>
      <c r="AD242" s="55"/>
    </row>
    <row r="243" spans="2:30" x14ac:dyDescent="0.2">
      <c r="B243" s="55"/>
      <c r="C243" s="55"/>
      <c r="D243" s="55"/>
      <c r="E243" s="55"/>
      <c r="F243" s="55"/>
      <c r="G243" s="55"/>
      <c r="H243" s="55"/>
      <c r="I243" s="55"/>
      <c r="J243" s="55"/>
      <c r="K243" s="55"/>
      <c r="L243" s="55"/>
      <c r="M243" s="55"/>
      <c r="N243" s="55"/>
      <c r="O243" s="55"/>
      <c r="P243" s="55"/>
      <c r="Q243" s="55"/>
      <c r="R243" s="55"/>
      <c r="S243" s="55"/>
      <c r="T243" s="55"/>
      <c r="U243" s="55"/>
      <c r="V243" s="55"/>
      <c r="W243" s="55"/>
      <c r="X243" s="55"/>
      <c r="Y243" s="55"/>
      <c r="Z243" s="55"/>
      <c r="AA243" s="55"/>
      <c r="AB243" s="55"/>
      <c r="AC243" s="55"/>
      <c r="AD243" s="55"/>
    </row>
    <row r="244" spans="2:30" x14ac:dyDescent="0.2">
      <c r="B244" s="55"/>
      <c r="C244" s="55"/>
      <c r="D244" s="55"/>
      <c r="E244" s="55"/>
      <c r="F244" s="55"/>
      <c r="G244" s="55"/>
      <c r="H244" s="55"/>
      <c r="I244" s="55"/>
      <c r="J244" s="55"/>
      <c r="K244" s="55"/>
      <c r="L244" s="55"/>
      <c r="M244" s="55"/>
      <c r="N244" s="55"/>
      <c r="O244" s="55"/>
      <c r="P244" s="55"/>
      <c r="Q244" s="55"/>
      <c r="R244" s="55"/>
      <c r="S244" s="55"/>
      <c r="T244" s="55"/>
      <c r="U244" s="55"/>
      <c r="V244" s="55"/>
      <c r="W244" s="55"/>
      <c r="X244" s="55"/>
      <c r="Y244" s="55"/>
      <c r="Z244" s="55"/>
      <c r="AA244" s="55"/>
      <c r="AB244" s="55"/>
      <c r="AC244" s="55"/>
      <c r="AD244" s="55"/>
    </row>
    <row r="245" spans="2:30" x14ac:dyDescent="0.2">
      <c r="B245" s="55"/>
      <c r="C245" s="55"/>
      <c r="D245" s="55"/>
      <c r="E245" s="55"/>
      <c r="F245" s="55"/>
      <c r="G245" s="55"/>
      <c r="H245" s="55"/>
      <c r="I245" s="55"/>
      <c r="J245" s="55"/>
      <c r="K245" s="55"/>
      <c r="L245" s="55"/>
      <c r="M245" s="55"/>
      <c r="N245" s="55"/>
      <c r="O245" s="55"/>
      <c r="P245" s="55"/>
      <c r="Q245" s="55"/>
      <c r="R245" s="55"/>
      <c r="S245" s="55"/>
      <c r="T245" s="55"/>
      <c r="U245" s="55"/>
      <c r="V245" s="55"/>
      <c r="W245" s="55"/>
      <c r="X245" s="55"/>
      <c r="Y245" s="55"/>
      <c r="Z245" s="55"/>
      <c r="AA245" s="55"/>
      <c r="AB245" s="55"/>
      <c r="AC245" s="55"/>
      <c r="AD245" s="55"/>
    </row>
    <row r="246" spans="2:30" x14ac:dyDescent="0.2">
      <c r="B246" s="55"/>
      <c r="C246" s="55"/>
      <c r="D246" s="55"/>
      <c r="E246" s="55"/>
      <c r="F246" s="55"/>
      <c r="G246" s="55"/>
      <c r="H246" s="55"/>
      <c r="I246" s="55"/>
      <c r="J246" s="55"/>
      <c r="K246" s="55"/>
      <c r="L246" s="55"/>
      <c r="M246" s="55"/>
      <c r="N246" s="55"/>
      <c r="O246" s="55"/>
      <c r="P246" s="55"/>
      <c r="Q246" s="55"/>
      <c r="R246" s="55"/>
      <c r="S246" s="55"/>
      <c r="T246" s="55"/>
      <c r="U246" s="55"/>
      <c r="V246" s="55"/>
      <c r="W246" s="55"/>
      <c r="X246" s="55"/>
      <c r="Y246" s="55"/>
      <c r="Z246" s="55"/>
      <c r="AA246" s="55"/>
      <c r="AB246" s="55"/>
      <c r="AC246" s="55"/>
      <c r="AD246" s="55"/>
    </row>
    <row r="247" spans="2:30" x14ac:dyDescent="0.2">
      <c r="B247" s="55"/>
      <c r="C247" s="55"/>
      <c r="D247" s="55"/>
      <c r="E247" s="55"/>
      <c r="F247" s="55"/>
      <c r="G247" s="55"/>
      <c r="H247" s="55"/>
      <c r="I247" s="55"/>
      <c r="J247" s="55"/>
      <c r="K247" s="55"/>
      <c r="L247" s="55"/>
      <c r="M247" s="55"/>
      <c r="N247" s="55"/>
      <c r="O247" s="55"/>
      <c r="P247" s="55"/>
      <c r="Q247" s="55"/>
      <c r="R247" s="55"/>
      <c r="S247" s="55"/>
      <c r="T247" s="55"/>
      <c r="U247" s="55"/>
      <c r="V247" s="55"/>
      <c r="W247" s="55"/>
      <c r="X247" s="55"/>
      <c r="Y247" s="55"/>
      <c r="Z247" s="55"/>
      <c r="AA247" s="55"/>
      <c r="AB247" s="55"/>
      <c r="AC247" s="55"/>
      <c r="AD247" s="55"/>
    </row>
    <row r="248" spans="2:30" x14ac:dyDescent="0.2">
      <c r="B248" s="55"/>
      <c r="C248" s="55"/>
      <c r="D248" s="55"/>
      <c r="E248" s="55"/>
      <c r="F248" s="55"/>
      <c r="G248" s="55"/>
      <c r="H248" s="55"/>
      <c r="I248" s="55"/>
      <c r="J248" s="55"/>
      <c r="K248" s="55"/>
      <c r="L248" s="55"/>
      <c r="M248" s="55"/>
      <c r="N248" s="55"/>
      <c r="O248" s="55"/>
      <c r="P248" s="55"/>
      <c r="Q248" s="55"/>
      <c r="R248" s="55"/>
      <c r="S248" s="55"/>
      <c r="T248" s="55"/>
      <c r="U248" s="55"/>
      <c r="V248" s="55"/>
      <c r="W248" s="55"/>
      <c r="X248" s="55"/>
      <c r="Y248" s="55"/>
      <c r="Z248" s="55"/>
      <c r="AA248" s="55"/>
      <c r="AB248" s="55"/>
      <c r="AC248" s="55"/>
      <c r="AD248" s="55"/>
    </row>
    <row r="249" spans="2:30" x14ac:dyDescent="0.2">
      <c r="B249" s="55"/>
      <c r="C249" s="55"/>
      <c r="D249" s="55"/>
      <c r="E249" s="55"/>
      <c r="F249" s="55"/>
      <c r="G249" s="55"/>
      <c r="H249" s="55"/>
      <c r="I249" s="55"/>
      <c r="J249" s="55"/>
      <c r="K249" s="55"/>
      <c r="L249" s="55"/>
      <c r="M249" s="55"/>
      <c r="N249" s="55"/>
      <c r="O249" s="55"/>
      <c r="P249" s="55"/>
      <c r="Q249" s="55"/>
      <c r="R249" s="55"/>
      <c r="S249" s="55"/>
      <c r="T249" s="55"/>
      <c r="U249" s="55"/>
      <c r="V249" s="55"/>
      <c r="W249" s="55"/>
      <c r="X249" s="55"/>
      <c r="Y249" s="55"/>
      <c r="Z249" s="55"/>
      <c r="AA249" s="55"/>
      <c r="AB249" s="55"/>
      <c r="AC249" s="55"/>
      <c r="AD249" s="55"/>
    </row>
    <row r="250" spans="2:30" x14ac:dyDescent="0.2">
      <c r="B250" s="55"/>
      <c r="C250" s="55"/>
      <c r="D250" s="55"/>
      <c r="E250" s="55"/>
      <c r="F250" s="55"/>
      <c r="G250" s="55"/>
      <c r="H250" s="55"/>
      <c r="I250" s="55"/>
      <c r="J250" s="55"/>
      <c r="K250" s="55"/>
      <c r="L250" s="55"/>
      <c r="M250" s="55"/>
      <c r="N250" s="55"/>
      <c r="O250" s="55"/>
      <c r="P250" s="55"/>
      <c r="Q250" s="55"/>
      <c r="R250" s="55"/>
      <c r="S250" s="55"/>
      <c r="T250" s="55"/>
      <c r="U250" s="55"/>
      <c r="V250" s="55"/>
      <c r="W250" s="55"/>
      <c r="X250" s="55"/>
      <c r="Y250" s="55"/>
      <c r="Z250" s="55"/>
      <c r="AA250" s="55"/>
      <c r="AB250" s="55"/>
      <c r="AC250" s="55"/>
      <c r="AD250" s="55"/>
    </row>
    <row r="251" spans="2:30" x14ac:dyDescent="0.2">
      <c r="B251" s="55"/>
      <c r="C251" s="55"/>
      <c r="D251" s="55"/>
      <c r="E251" s="55"/>
      <c r="F251" s="55"/>
      <c r="G251" s="55"/>
      <c r="H251" s="55"/>
      <c r="I251" s="55"/>
      <c r="J251" s="55"/>
      <c r="K251" s="55"/>
      <c r="L251" s="55"/>
      <c r="M251" s="55"/>
      <c r="N251" s="55"/>
      <c r="O251" s="55"/>
      <c r="P251" s="55"/>
      <c r="Q251" s="55"/>
      <c r="R251" s="55"/>
      <c r="S251" s="55"/>
      <c r="T251" s="55"/>
      <c r="U251" s="55"/>
      <c r="V251" s="55"/>
      <c r="W251" s="55"/>
      <c r="X251" s="55"/>
      <c r="Y251" s="55"/>
      <c r="Z251" s="55"/>
      <c r="AA251" s="55"/>
      <c r="AB251" s="55"/>
      <c r="AC251" s="55"/>
      <c r="AD251" s="55"/>
    </row>
    <row r="252" spans="2:30" x14ac:dyDescent="0.2">
      <c r="B252" s="55"/>
      <c r="C252" s="55"/>
      <c r="D252" s="55"/>
      <c r="E252" s="55"/>
      <c r="F252" s="55"/>
      <c r="G252" s="55"/>
      <c r="H252" s="55"/>
      <c r="I252" s="55"/>
      <c r="J252" s="55"/>
      <c r="K252" s="55"/>
      <c r="L252" s="55"/>
      <c r="M252" s="55"/>
      <c r="N252" s="55"/>
      <c r="O252" s="55"/>
      <c r="P252" s="55"/>
      <c r="Q252" s="55"/>
      <c r="R252" s="55"/>
      <c r="S252" s="55"/>
      <c r="T252" s="55"/>
      <c r="U252" s="55"/>
      <c r="V252" s="55"/>
      <c r="W252" s="55"/>
      <c r="X252" s="55"/>
      <c r="Y252" s="55"/>
      <c r="Z252" s="55"/>
      <c r="AA252" s="55"/>
      <c r="AB252" s="55"/>
      <c r="AC252" s="55"/>
      <c r="AD252" s="55"/>
    </row>
    <row r="253" spans="2:30" x14ac:dyDescent="0.2">
      <c r="B253" s="55"/>
      <c r="C253" s="55"/>
      <c r="D253" s="55"/>
      <c r="E253" s="55"/>
      <c r="F253" s="55"/>
      <c r="G253" s="55"/>
      <c r="H253" s="55"/>
      <c r="I253" s="55"/>
      <c r="J253" s="55"/>
      <c r="K253" s="55"/>
      <c r="L253" s="55"/>
      <c r="M253" s="55"/>
      <c r="N253" s="55"/>
      <c r="O253" s="55"/>
      <c r="P253" s="55"/>
      <c r="Q253" s="55"/>
      <c r="R253" s="55"/>
      <c r="S253" s="55"/>
      <c r="T253" s="55"/>
      <c r="U253" s="55"/>
      <c r="V253" s="55"/>
      <c r="W253" s="55"/>
      <c r="X253" s="55"/>
      <c r="Y253" s="55"/>
      <c r="Z253" s="55"/>
      <c r="AA253" s="55"/>
      <c r="AB253" s="55"/>
      <c r="AC253" s="55"/>
      <c r="AD253" s="55"/>
    </row>
    <row r="254" spans="2:30" x14ac:dyDescent="0.2">
      <c r="B254" s="55"/>
      <c r="C254" s="55"/>
      <c r="D254" s="55"/>
      <c r="E254" s="55"/>
      <c r="F254" s="55"/>
      <c r="G254" s="55"/>
      <c r="H254" s="55"/>
      <c r="I254" s="55"/>
      <c r="J254" s="55"/>
      <c r="K254" s="55"/>
      <c r="L254" s="55"/>
      <c r="M254" s="55"/>
      <c r="N254" s="55"/>
      <c r="O254" s="55"/>
      <c r="P254" s="55"/>
      <c r="Q254" s="55"/>
      <c r="R254" s="55"/>
      <c r="S254" s="55"/>
      <c r="T254" s="55"/>
      <c r="U254" s="55"/>
      <c r="V254" s="55"/>
      <c r="W254" s="55"/>
      <c r="X254" s="55"/>
      <c r="Y254" s="55"/>
      <c r="Z254" s="55"/>
      <c r="AA254" s="55"/>
      <c r="AB254" s="55"/>
      <c r="AC254" s="55"/>
      <c r="AD254" s="55"/>
    </row>
    <row r="255" spans="2:30" x14ac:dyDescent="0.2">
      <c r="B255" s="55"/>
      <c r="C255" s="55"/>
      <c r="D255" s="55"/>
      <c r="E255" s="55"/>
      <c r="F255" s="55"/>
      <c r="G255" s="55"/>
      <c r="H255" s="55"/>
      <c r="I255" s="55"/>
      <c r="J255" s="55"/>
      <c r="K255" s="55"/>
      <c r="L255" s="55"/>
      <c r="M255" s="55"/>
      <c r="N255" s="55"/>
      <c r="O255" s="55"/>
      <c r="P255" s="55"/>
      <c r="Q255" s="55"/>
      <c r="R255" s="55"/>
      <c r="S255" s="55"/>
      <c r="T255" s="55"/>
      <c r="U255" s="55"/>
      <c r="V255" s="55"/>
      <c r="W255" s="55"/>
      <c r="X255" s="55"/>
      <c r="Y255" s="55"/>
      <c r="Z255" s="55"/>
      <c r="AA255" s="55"/>
      <c r="AB255" s="55"/>
      <c r="AC255" s="55"/>
      <c r="AD255" s="55"/>
    </row>
    <row r="256" spans="2:30" x14ac:dyDescent="0.2">
      <c r="B256" s="55"/>
      <c r="C256" s="55"/>
      <c r="D256" s="55"/>
      <c r="E256" s="55"/>
      <c r="F256" s="55"/>
      <c r="G256" s="55"/>
      <c r="H256" s="55"/>
      <c r="I256" s="55"/>
      <c r="J256" s="55"/>
      <c r="K256" s="55"/>
      <c r="L256" s="55"/>
      <c r="M256" s="55"/>
      <c r="N256" s="55"/>
      <c r="O256" s="55"/>
      <c r="P256" s="55"/>
      <c r="Q256" s="55"/>
      <c r="R256" s="55"/>
      <c r="S256" s="55"/>
      <c r="T256" s="55"/>
      <c r="U256" s="55"/>
      <c r="V256" s="55"/>
      <c r="W256" s="55"/>
      <c r="X256" s="55"/>
      <c r="Y256" s="55"/>
      <c r="Z256" s="55"/>
      <c r="AA256" s="55"/>
      <c r="AB256" s="55"/>
      <c r="AC256" s="55"/>
      <c r="AD256" s="55"/>
    </row>
    <row r="257" spans="2:30" x14ac:dyDescent="0.2">
      <c r="B257" s="55"/>
      <c r="C257" s="55"/>
      <c r="D257" s="55"/>
      <c r="E257" s="55"/>
      <c r="F257" s="55"/>
      <c r="G257" s="55"/>
      <c r="H257" s="55"/>
      <c r="I257" s="55"/>
      <c r="J257" s="55"/>
      <c r="K257" s="55"/>
      <c r="L257" s="55"/>
      <c r="M257" s="55"/>
      <c r="N257" s="55"/>
      <c r="O257" s="55"/>
      <c r="P257" s="55"/>
      <c r="Q257" s="55"/>
      <c r="R257" s="55"/>
      <c r="S257" s="55"/>
      <c r="T257" s="55"/>
      <c r="U257" s="55"/>
      <c r="V257" s="55"/>
      <c r="W257" s="55"/>
      <c r="X257" s="55"/>
      <c r="Y257" s="55"/>
      <c r="Z257" s="55"/>
      <c r="AA257" s="55"/>
      <c r="AB257" s="55"/>
      <c r="AC257" s="55"/>
      <c r="AD257" s="55"/>
    </row>
    <row r="258" spans="2:30" x14ac:dyDescent="0.2">
      <c r="B258" s="55"/>
      <c r="C258" s="55"/>
      <c r="D258" s="55"/>
      <c r="E258" s="55"/>
      <c r="F258" s="55"/>
      <c r="G258" s="55"/>
      <c r="H258" s="55"/>
      <c r="I258" s="55"/>
      <c r="J258" s="55"/>
      <c r="K258" s="55"/>
      <c r="L258" s="55"/>
      <c r="M258" s="55"/>
      <c r="N258" s="55"/>
      <c r="O258" s="55"/>
      <c r="P258" s="55"/>
      <c r="Q258" s="55"/>
      <c r="R258" s="55"/>
      <c r="S258" s="55"/>
      <c r="T258" s="55"/>
      <c r="U258" s="55"/>
      <c r="V258" s="55"/>
      <c r="W258" s="55"/>
      <c r="X258" s="55"/>
      <c r="Y258" s="55"/>
      <c r="Z258" s="55"/>
      <c r="AA258" s="55"/>
      <c r="AB258" s="55"/>
      <c r="AC258" s="55"/>
      <c r="AD258" s="55"/>
    </row>
    <row r="259" spans="2:30" x14ac:dyDescent="0.2">
      <c r="B259" s="55"/>
      <c r="C259" s="55"/>
      <c r="D259" s="55"/>
      <c r="E259" s="55"/>
      <c r="F259" s="55"/>
      <c r="G259" s="55"/>
      <c r="H259" s="55"/>
      <c r="I259" s="55"/>
      <c r="J259" s="55"/>
      <c r="K259" s="55"/>
      <c r="L259" s="55"/>
      <c r="M259" s="55"/>
      <c r="N259" s="55"/>
      <c r="O259" s="55"/>
      <c r="P259" s="55"/>
      <c r="Q259" s="55"/>
      <c r="R259" s="55"/>
      <c r="S259" s="55"/>
      <c r="T259" s="55"/>
      <c r="U259" s="55"/>
      <c r="V259" s="55"/>
      <c r="W259" s="55"/>
      <c r="X259" s="55"/>
      <c r="Y259" s="55"/>
      <c r="Z259" s="55"/>
      <c r="AA259" s="55"/>
      <c r="AB259" s="55"/>
      <c r="AC259" s="55"/>
      <c r="AD259" s="55"/>
    </row>
    <row r="260" spans="2:30" x14ac:dyDescent="0.2">
      <c r="B260" s="55"/>
      <c r="C260" s="55"/>
      <c r="D260" s="55"/>
      <c r="E260" s="55"/>
      <c r="F260" s="55"/>
      <c r="G260" s="55"/>
      <c r="H260" s="55"/>
      <c r="I260" s="55"/>
      <c r="J260" s="55"/>
      <c r="K260" s="55"/>
      <c r="L260" s="55"/>
      <c r="M260" s="55"/>
      <c r="N260" s="55"/>
      <c r="O260" s="55"/>
      <c r="P260" s="55"/>
      <c r="Q260" s="55"/>
      <c r="R260" s="55"/>
      <c r="S260" s="55"/>
      <c r="T260" s="55"/>
      <c r="U260" s="55"/>
      <c r="V260" s="55"/>
      <c r="W260" s="55"/>
      <c r="X260" s="55"/>
      <c r="Y260" s="55"/>
      <c r="Z260" s="55"/>
      <c r="AA260" s="55"/>
      <c r="AB260" s="55"/>
      <c r="AC260" s="55"/>
      <c r="AD260" s="55"/>
    </row>
    <row r="261" spans="2:30" x14ac:dyDescent="0.2">
      <c r="B261" s="55"/>
      <c r="C261" s="55"/>
      <c r="D261" s="55"/>
      <c r="E261" s="55"/>
      <c r="F261" s="55"/>
      <c r="G261" s="55"/>
      <c r="H261" s="55"/>
      <c r="I261" s="55"/>
      <c r="J261" s="55"/>
      <c r="K261" s="55"/>
      <c r="L261" s="55"/>
      <c r="M261" s="55"/>
      <c r="N261" s="55"/>
      <c r="O261" s="55"/>
      <c r="P261" s="55"/>
      <c r="Q261" s="55"/>
      <c r="R261" s="55"/>
      <c r="S261" s="55"/>
      <c r="T261" s="55"/>
      <c r="U261" s="55"/>
      <c r="V261" s="55"/>
      <c r="W261" s="55"/>
      <c r="X261" s="55"/>
      <c r="Y261" s="55"/>
      <c r="Z261" s="55"/>
      <c r="AA261" s="55"/>
      <c r="AB261" s="55"/>
      <c r="AC261" s="55"/>
      <c r="AD261" s="55"/>
    </row>
    <row r="262" spans="2:30" x14ac:dyDescent="0.2">
      <c r="B262" s="55"/>
      <c r="C262" s="55"/>
      <c r="D262" s="55"/>
      <c r="E262" s="55"/>
      <c r="F262" s="55"/>
      <c r="G262" s="55"/>
      <c r="H262" s="55"/>
      <c r="I262" s="55"/>
      <c r="J262" s="55"/>
      <c r="K262" s="55"/>
      <c r="L262" s="55"/>
      <c r="M262" s="55"/>
      <c r="N262" s="55"/>
      <c r="O262" s="55"/>
      <c r="P262" s="55"/>
      <c r="Q262" s="55"/>
      <c r="R262" s="55"/>
      <c r="S262" s="55"/>
      <c r="T262" s="55"/>
      <c r="U262" s="55"/>
      <c r="V262" s="55"/>
      <c r="W262" s="55"/>
      <c r="X262" s="55"/>
      <c r="Y262" s="55"/>
      <c r="Z262" s="55"/>
      <c r="AA262" s="55"/>
      <c r="AB262" s="55"/>
      <c r="AC262" s="55"/>
      <c r="AD262" s="55"/>
    </row>
    <row r="263" spans="2:30" x14ac:dyDescent="0.2">
      <c r="B263" s="55"/>
      <c r="C263" s="55"/>
      <c r="D263" s="55"/>
      <c r="E263" s="55"/>
      <c r="F263" s="55"/>
      <c r="G263" s="55"/>
      <c r="H263" s="55"/>
      <c r="I263" s="55"/>
      <c r="J263" s="55"/>
      <c r="K263" s="55"/>
      <c r="L263" s="55"/>
      <c r="M263" s="55"/>
      <c r="N263" s="55"/>
      <c r="O263" s="55"/>
      <c r="P263" s="55"/>
      <c r="Q263" s="55"/>
      <c r="R263" s="55"/>
      <c r="S263" s="55"/>
      <c r="T263" s="55"/>
      <c r="U263" s="55"/>
      <c r="V263" s="55"/>
      <c r="W263" s="55"/>
      <c r="X263" s="55"/>
      <c r="Y263" s="55"/>
      <c r="Z263" s="55"/>
      <c r="AA263" s="55"/>
      <c r="AB263" s="55"/>
      <c r="AC263" s="55"/>
      <c r="AD263" s="55"/>
    </row>
    <row r="264" spans="2:30" x14ac:dyDescent="0.2">
      <c r="B264" s="55"/>
      <c r="C264" s="55"/>
      <c r="D264" s="55"/>
      <c r="E264" s="55"/>
      <c r="F264" s="55"/>
      <c r="G264" s="55"/>
      <c r="H264" s="55"/>
      <c r="I264" s="55"/>
      <c r="J264" s="55"/>
      <c r="K264" s="55"/>
      <c r="L264" s="55"/>
      <c r="M264" s="55"/>
      <c r="N264" s="55"/>
      <c r="O264" s="55"/>
      <c r="P264" s="55"/>
      <c r="Q264" s="55"/>
      <c r="R264" s="55"/>
      <c r="S264" s="55"/>
      <c r="T264" s="55"/>
      <c r="U264" s="55"/>
      <c r="V264" s="55"/>
      <c r="W264" s="55"/>
      <c r="X264" s="55"/>
      <c r="Y264" s="55"/>
      <c r="Z264" s="55"/>
      <c r="AA264" s="55"/>
      <c r="AB264" s="55"/>
      <c r="AC264" s="55"/>
      <c r="AD264" s="55"/>
    </row>
    <row r="265" spans="2:30" x14ac:dyDescent="0.2">
      <c r="B265" s="55"/>
      <c r="C265" s="55"/>
      <c r="D265" s="55"/>
      <c r="E265" s="55"/>
      <c r="F265" s="55"/>
      <c r="G265" s="55"/>
      <c r="H265" s="55"/>
      <c r="I265" s="55"/>
      <c r="J265" s="55"/>
      <c r="K265" s="55"/>
      <c r="L265" s="55"/>
      <c r="M265" s="55"/>
      <c r="N265" s="55"/>
      <c r="O265" s="55"/>
      <c r="P265" s="55"/>
      <c r="Q265" s="55"/>
      <c r="R265" s="55"/>
      <c r="S265" s="55"/>
      <c r="T265" s="55"/>
      <c r="U265" s="55"/>
      <c r="V265" s="55"/>
      <c r="W265" s="55"/>
      <c r="X265" s="55"/>
      <c r="Y265" s="55"/>
      <c r="Z265" s="55"/>
      <c r="AA265" s="55"/>
      <c r="AB265" s="55"/>
      <c r="AC265" s="55"/>
      <c r="AD265" s="55"/>
    </row>
    <row r="266" spans="2:30" x14ac:dyDescent="0.2">
      <c r="B266" s="55"/>
      <c r="C266" s="55"/>
      <c r="D266" s="55"/>
      <c r="E266" s="55"/>
      <c r="F266" s="55"/>
      <c r="G266" s="55"/>
      <c r="H266" s="55"/>
      <c r="I266" s="55"/>
      <c r="J266" s="55"/>
      <c r="K266" s="55"/>
      <c r="L266" s="55"/>
      <c r="M266" s="55"/>
      <c r="N266" s="55"/>
      <c r="O266" s="55"/>
      <c r="P266" s="55"/>
      <c r="Q266" s="55"/>
      <c r="R266" s="55"/>
      <c r="S266" s="55"/>
      <c r="T266" s="55"/>
      <c r="U266" s="55"/>
      <c r="V266" s="55"/>
      <c r="W266" s="55"/>
      <c r="X266" s="55"/>
      <c r="Y266" s="55"/>
      <c r="Z266" s="55"/>
      <c r="AA266" s="55"/>
      <c r="AB266" s="55"/>
      <c r="AC266" s="55"/>
      <c r="AD266" s="55"/>
    </row>
    <row r="267" spans="2:30" x14ac:dyDescent="0.2">
      <c r="B267" s="55"/>
      <c r="C267" s="55"/>
      <c r="D267" s="55"/>
      <c r="E267" s="55"/>
      <c r="F267" s="55"/>
      <c r="G267" s="55"/>
      <c r="H267" s="55"/>
      <c r="I267" s="55"/>
      <c r="J267" s="55"/>
      <c r="K267" s="55"/>
      <c r="L267" s="55"/>
      <c r="M267" s="55"/>
      <c r="N267" s="55"/>
      <c r="O267" s="55"/>
      <c r="P267" s="55"/>
      <c r="Q267" s="55"/>
      <c r="R267" s="55"/>
      <c r="S267" s="55"/>
      <c r="T267" s="55"/>
      <c r="U267" s="55"/>
      <c r="V267" s="55"/>
      <c r="W267" s="55"/>
      <c r="X267" s="55"/>
      <c r="Y267" s="55"/>
      <c r="Z267" s="55"/>
      <c r="AA267" s="55"/>
      <c r="AB267" s="55"/>
      <c r="AC267" s="55"/>
      <c r="AD267" s="55"/>
    </row>
    <row r="268" spans="2:30" x14ac:dyDescent="0.2">
      <c r="B268" s="55"/>
      <c r="C268" s="55"/>
      <c r="D268" s="55"/>
      <c r="E268" s="55"/>
      <c r="F268" s="55"/>
      <c r="G268" s="55"/>
      <c r="H268" s="55"/>
      <c r="I268" s="55"/>
      <c r="J268" s="55"/>
      <c r="K268" s="55"/>
      <c r="L268" s="55"/>
      <c r="M268" s="55"/>
      <c r="N268" s="55"/>
      <c r="O268" s="55"/>
      <c r="P268" s="55"/>
      <c r="Q268" s="55"/>
      <c r="R268" s="55"/>
      <c r="S268" s="55"/>
      <c r="T268" s="55"/>
      <c r="U268" s="55"/>
      <c r="V268" s="55"/>
      <c r="W268" s="55"/>
      <c r="X268" s="55"/>
      <c r="Y268" s="55"/>
      <c r="Z268" s="55"/>
      <c r="AA268" s="55"/>
      <c r="AB268" s="55"/>
      <c r="AC268" s="55"/>
      <c r="AD268" s="55"/>
    </row>
    <row r="269" spans="2:30" x14ac:dyDescent="0.2">
      <c r="B269" s="55"/>
      <c r="C269" s="55"/>
      <c r="D269" s="55"/>
      <c r="E269" s="55"/>
      <c r="F269" s="55"/>
      <c r="G269" s="55"/>
      <c r="H269" s="55"/>
      <c r="I269" s="55"/>
      <c r="J269" s="55"/>
      <c r="K269" s="55"/>
      <c r="L269" s="55"/>
      <c r="M269" s="55"/>
      <c r="N269" s="55"/>
      <c r="O269" s="55"/>
      <c r="P269" s="55"/>
      <c r="Q269" s="55"/>
      <c r="R269" s="55"/>
      <c r="S269" s="55"/>
      <c r="T269" s="55"/>
      <c r="U269" s="55"/>
      <c r="V269" s="55"/>
      <c r="W269" s="55"/>
      <c r="X269" s="55"/>
      <c r="Y269" s="55"/>
      <c r="Z269" s="55"/>
      <c r="AA269" s="55"/>
      <c r="AB269" s="55"/>
      <c r="AC269" s="55"/>
      <c r="AD269" s="55"/>
    </row>
    <row r="270" spans="2:30" x14ac:dyDescent="0.2">
      <c r="B270" s="55"/>
      <c r="C270" s="55"/>
      <c r="D270" s="55"/>
      <c r="E270" s="55"/>
      <c r="F270" s="55"/>
      <c r="G270" s="55"/>
      <c r="H270" s="55"/>
      <c r="I270" s="55"/>
      <c r="J270" s="55"/>
      <c r="K270" s="55"/>
      <c r="L270" s="55"/>
      <c r="M270" s="55"/>
      <c r="N270" s="55"/>
      <c r="O270" s="55"/>
      <c r="P270" s="55"/>
      <c r="Q270" s="55"/>
      <c r="R270" s="55"/>
      <c r="S270" s="55"/>
      <c r="T270" s="55"/>
      <c r="U270" s="55"/>
      <c r="V270" s="55"/>
      <c r="W270" s="55"/>
      <c r="X270" s="55"/>
      <c r="Y270" s="55"/>
      <c r="Z270" s="55"/>
      <c r="AA270" s="55"/>
      <c r="AB270" s="55"/>
      <c r="AC270" s="55"/>
      <c r="AD270" s="55"/>
    </row>
    <row r="271" spans="2:30" x14ac:dyDescent="0.2">
      <c r="B271" s="55"/>
      <c r="C271" s="55"/>
      <c r="D271" s="55"/>
      <c r="E271" s="55"/>
      <c r="F271" s="55"/>
      <c r="G271" s="55"/>
      <c r="H271" s="55"/>
      <c r="I271" s="55"/>
      <c r="J271" s="55"/>
      <c r="K271" s="55"/>
      <c r="L271" s="55"/>
      <c r="M271" s="55"/>
      <c r="N271" s="55"/>
      <c r="O271" s="55"/>
      <c r="P271" s="55"/>
      <c r="Q271" s="55"/>
      <c r="R271" s="55"/>
      <c r="S271" s="55"/>
      <c r="T271" s="55"/>
      <c r="U271" s="55"/>
      <c r="V271" s="55"/>
      <c r="W271" s="55"/>
      <c r="X271" s="55"/>
      <c r="Y271" s="55"/>
      <c r="Z271" s="55"/>
      <c r="AA271" s="55"/>
      <c r="AB271" s="55"/>
      <c r="AC271" s="55"/>
      <c r="AD271" s="55"/>
    </row>
    <row r="272" spans="2:30" x14ac:dyDescent="0.2">
      <c r="B272" s="55"/>
      <c r="C272" s="55"/>
      <c r="D272" s="55"/>
      <c r="E272" s="55"/>
      <c r="F272" s="55"/>
      <c r="G272" s="55"/>
      <c r="H272" s="55"/>
      <c r="I272" s="55"/>
      <c r="J272" s="55"/>
      <c r="K272" s="55"/>
      <c r="L272" s="55"/>
      <c r="M272" s="55"/>
      <c r="N272" s="55"/>
      <c r="O272" s="55"/>
      <c r="P272" s="55"/>
      <c r="Q272" s="55"/>
      <c r="R272" s="55"/>
      <c r="S272" s="55"/>
      <c r="T272" s="55"/>
      <c r="U272" s="55"/>
      <c r="V272" s="55"/>
      <c r="W272" s="55"/>
      <c r="X272" s="55"/>
      <c r="Y272" s="55"/>
      <c r="Z272" s="55"/>
      <c r="AA272" s="55"/>
      <c r="AB272" s="55"/>
      <c r="AC272" s="55"/>
      <c r="AD272" s="55"/>
    </row>
    <row r="273" spans="2:30" x14ac:dyDescent="0.2">
      <c r="B273" s="55"/>
      <c r="C273" s="55"/>
      <c r="D273" s="55"/>
      <c r="E273" s="55"/>
      <c r="F273" s="55"/>
      <c r="G273" s="55"/>
      <c r="H273" s="55"/>
      <c r="I273" s="55"/>
      <c r="J273" s="55"/>
      <c r="K273" s="55"/>
      <c r="L273" s="55"/>
      <c r="M273" s="55"/>
      <c r="N273" s="55"/>
      <c r="O273" s="55"/>
      <c r="P273" s="55"/>
      <c r="Q273" s="55"/>
      <c r="R273" s="55"/>
      <c r="S273" s="55"/>
      <c r="T273" s="55"/>
      <c r="U273" s="55"/>
      <c r="V273" s="55"/>
      <c r="W273" s="55"/>
      <c r="X273" s="55"/>
      <c r="Y273" s="55"/>
      <c r="Z273" s="55"/>
      <c r="AA273" s="55"/>
      <c r="AB273" s="55"/>
      <c r="AC273" s="55"/>
      <c r="AD273" s="55"/>
    </row>
    <row r="274" spans="2:30" x14ac:dyDescent="0.2">
      <c r="B274" s="55"/>
      <c r="C274" s="55"/>
      <c r="D274" s="55"/>
      <c r="E274" s="55"/>
      <c r="F274" s="55"/>
      <c r="G274" s="55"/>
      <c r="H274" s="55"/>
      <c r="I274" s="55"/>
      <c r="J274" s="55"/>
      <c r="K274" s="55"/>
      <c r="L274" s="55"/>
      <c r="M274" s="55"/>
      <c r="N274" s="55"/>
      <c r="O274" s="55"/>
      <c r="P274" s="55"/>
      <c r="Q274" s="55"/>
      <c r="R274" s="55"/>
      <c r="S274" s="55"/>
      <c r="T274" s="55"/>
      <c r="U274" s="55"/>
      <c r="V274" s="55"/>
      <c r="W274" s="55"/>
      <c r="X274" s="55"/>
      <c r="Y274" s="55"/>
      <c r="Z274" s="55"/>
      <c r="AA274" s="55"/>
      <c r="AB274" s="55"/>
      <c r="AC274" s="55"/>
      <c r="AD274" s="55"/>
    </row>
    <row r="275" spans="2:30" x14ac:dyDescent="0.2">
      <c r="B275" s="55"/>
      <c r="C275" s="55"/>
      <c r="D275" s="55"/>
      <c r="E275" s="55"/>
      <c r="F275" s="55"/>
      <c r="G275" s="55"/>
      <c r="H275" s="55"/>
      <c r="I275" s="55"/>
      <c r="J275" s="55"/>
      <c r="K275" s="55"/>
      <c r="L275" s="55"/>
      <c r="M275" s="55"/>
      <c r="N275" s="55"/>
      <c r="O275" s="55"/>
      <c r="P275" s="55"/>
      <c r="Q275" s="55"/>
      <c r="R275" s="55"/>
      <c r="S275" s="55"/>
      <c r="T275" s="55"/>
      <c r="U275" s="55"/>
      <c r="V275" s="55"/>
      <c r="W275" s="55"/>
      <c r="X275" s="55"/>
      <c r="Y275" s="55"/>
      <c r="Z275" s="55"/>
      <c r="AA275" s="55"/>
      <c r="AB275" s="55"/>
      <c r="AC275" s="55"/>
      <c r="AD275" s="55"/>
    </row>
    <row r="276" spans="2:30" x14ac:dyDescent="0.2">
      <c r="B276" s="55"/>
      <c r="C276" s="55"/>
      <c r="D276" s="55"/>
      <c r="E276" s="55"/>
      <c r="F276" s="55"/>
      <c r="G276" s="55"/>
      <c r="H276" s="55"/>
      <c r="I276" s="55"/>
      <c r="J276" s="55"/>
      <c r="K276" s="55"/>
      <c r="L276" s="55"/>
      <c r="M276" s="55"/>
      <c r="N276" s="55"/>
      <c r="O276" s="55"/>
      <c r="P276" s="55"/>
      <c r="Q276" s="55"/>
      <c r="R276" s="55"/>
      <c r="S276" s="55"/>
      <c r="T276" s="55"/>
      <c r="U276" s="55"/>
      <c r="V276" s="55"/>
      <c r="W276" s="55"/>
      <c r="X276" s="55"/>
      <c r="Y276" s="55"/>
      <c r="Z276" s="55"/>
      <c r="AA276" s="55"/>
      <c r="AB276" s="55"/>
      <c r="AC276" s="55"/>
      <c r="AD276" s="55"/>
    </row>
    <row r="277" spans="2:30" x14ac:dyDescent="0.2">
      <c r="B277" s="55"/>
      <c r="C277" s="55"/>
      <c r="D277" s="55"/>
      <c r="E277" s="55"/>
      <c r="F277" s="55"/>
      <c r="G277" s="55"/>
      <c r="H277" s="55"/>
      <c r="I277" s="55"/>
      <c r="J277" s="55"/>
      <c r="K277" s="55"/>
      <c r="L277" s="55"/>
      <c r="M277" s="55"/>
      <c r="N277" s="55"/>
      <c r="O277" s="55"/>
      <c r="P277" s="55"/>
      <c r="Q277" s="55"/>
      <c r="R277" s="55"/>
      <c r="S277" s="55"/>
      <c r="T277" s="55"/>
      <c r="U277" s="55"/>
      <c r="V277" s="55"/>
      <c r="W277" s="55"/>
      <c r="X277" s="55"/>
      <c r="Y277" s="55"/>
      <c r="Z277" s="55"/>
      <c r="AA277" s="55"/>
      <c r="AB277" s="55"/>
      <c r="AC277" s="55"/>
      <c r="AD277" s="55"/>
    </row>
    <row r="278" spans="2:30" x14ac:dyDescent="0.2">
      <c r="B278" s="55"/>
      <c r="C278" s="55"/>
      <c r="D278" s="55"/>
      <c r="E278" s="55"/>
      <c r="F278" s="55"/>
      <c r="G278" s="55"/>
      <c r="H278" s="55"/>
      <c r="I278" s="55"/>
      <c r="J278" s="55"/>
      <c r="K278" s="55"/>
      <c r="L278" s="55"/>
      <c r="M278" s="55"/>
      <c r="N278" s="55"/>
      <c r="O278" s="55"/>
      <c r="P278" s="55"/>
      <c r="Q278" s="55"/>
      <c r="R278" s="55"/>
      <c r="S278" s="55"/>
      <c r="T278" s="55"/>
      <c r="U278" s="55"/>
      <c r="V278" s="55"/>
      <c r="W278" s="55"/>
      <c r="X278" s="55"/>
      <c r="Y278" s="55"/>
      <c r="Z278" s="55"/>
      <c r="AA278" s="55"/>
      <c r="AB278" s="55"/>
      <c r="AC278" s="55"/>
      <c r="AD278" s="55"/>
    </row>
    <row r="279" spans="2:30" x14ac:dyDescent="0.2">
      <c r="B279" s="55"/>
      <c r="C279" s="55"/>
      <c r="D279" s="55"/>
      <c r="E279" s="55"/>
      <c r="F279" s="55"/>
      <c r="G279" s="55"/>
      <c r="H279" s="55"/>
      <c r="I279" s="55"/>
      <c r="J279" s="55"/>
      <c r="K279" s="55"/>
      <c r="L279" s="55"/>
      <c r="M279" s="55"/>
      <c r="N279" s="55"/>
      <c r="O279" s="55"/>
      <c r="P279" s="55"/>
      <c r="Q279" s="55"/>
      <c r="R279" s="55"/>
      <c r="S279" s="55"/>
      <c r="T279" s="55"/>
      <c r="U279" s="55"/>
      <c r="V279" s="55"/>
      <c r="W279" s="55"/>
      <c r="X279" s="55"/>
      <c r="Y279" s="55"/>
      <c r="Z279" s="55"/>
      <c r="AA279" s="55"/>
      <c r="AB279" s="55"/>
      <c r="AC279" s="55"/>
      <c r="AD279" s="55"/>
    </row>
    <row r="280" spans="2:30" x14ac:dyDescent="0.2">
      <c r="B280" s="55"/>
      <c r="C280" s="55"/>
      <c r="D280" s="55"/>
      <c r="E280" s="55"/>
      <c r="F280" s="55"/>
      <c r="G280" s="55"/>
      <c r="H280" s="55"/>
      <c r="I280" s="55"/>
      <c r="J280" s="55"/>
      <c r="K280" s="55"/>
      <c r="L280" s="55"/>
      <c r="M280" s="55"/>
      <c r="N280" s="55"/>
      <c r="O280" s="55"/>
      <c r="P280" s="55"/>
      <c r="Q280" s="55"/>
      <c r="R280" s="55"/>
      <c r="S280" s="55"/>
      <c r="T280" s="55"/>
      <c r="U280" s="55"/>
      <c r="V280" s="55"/>
      <c r="W280" s="55"/>
      <c r="X280" s="55"/>
      <c r="Y280" s="55"/>
      <c r="Z280" s="55"/>
      <c r="AA280" s="55"/>
      <c r="AB280" s="55"/>
      <c r="AC280" s="55"/>
      <c r="AD280" s="55"/>
    </row>
    <row r="281" spans="2:30" x14ac:dyDescent="0.2">
      <c r="B281" s="55"/>
      <c r="C281" s="55"/>
      <c r="D281" s="55"/>
      <c r="E281" s="55"/>
      <c r="F281" s="55"/>
      <c r="G281" s="55"/>
      <c r="H281" s="55"/>
      <c r="I281" s="55"/>
      <c r="J281" s="55"/>
      <c r="K281" s="55"/>
      <c r="L281" s="55"/>
      <c r="M281" s="55"/>
      <c r="N281" s="55"/>
      <c r="O281" s="55"/>
      <c r="P281" s="55"/>
      <c r="Q281" s="55"/>
      <c r="R281" s="55"/>
      <c r="S281" s="55"/>
      <c r="T281" s="55"/>
      <c r="U281" s="55"/>
      <c r="V281" s="55"/>
      <c r="W281" s="55"/>
      <c r="X281" s="55"/>
      <c r="Y281" s="55"/>
      <c r="Z281" s="55"/>
      <c r="AA281" s="55"/>
      <c r="AB281" s="55"/>
      <c r="AC281" s="55"/>
      <c r="AD281" s="55"/>
    </row>
    <row r="282" spans="2:30" x14ac:dyDescent="0.2">
      <c r="B282" s="55"/>
      <c r="C282" s="55"/>
      <c r="D282" s="55"/>
      <c r="E282" s="55"/>
      <c r="F282" s="55"/>
      <c r="G282" s="55"/>
      <c r="H282" s="55"/>
      <c r="I282" s="55"/>
      <c r="J282" s="55"/>
      <c r="K282" s="55"/>
      <c r="L282" s="55"/>
      <c r="M282" s="55"/>
      <c r="N282" s="55"/>
      <c r="O282" s="55"/>
      <c r="P282" s="55"/>
      <c r="Q282" s="55"/>
      <c r="R282" s="55"/>
      <c r="S282" s="55"/>
      <c r="T282" s="55"/>
      <c r="U282" s="55"/>
      <c r="V282" s="55"/>
      <c r="W282" s="55"/>
      <c r="X282" s="55"/>
      <c r="Y282" s="55"/>
      <c r="Z282" s="55"/>
      <c r="AA282" s="55"/>
      <c r="AB282" s="55"/>
      <c r="AC282" s="55"/>
      <c r="AD282" s="55"/>
    </row>
    <row r="283" spans="2:30" x14ac:dyDescent="0.2">
      <c r="B283" s="55"/>
      <c r="C283" s="55"/>
      <c r="D283" s="55"/>
      <c r="E283" s="55"/>
      <c r="F283" s="55"/>
      <c r="G283" s="55"/>
      <c r="H283" s="55"/>
      <c r="I283" s="55"/>
      <c r="J283" s="55"/>
      <c r="K283" s="55"/>
      <c r="L283" s="55"/>
      <c r="M283" s="55"/>
      <c r="N283" s="55"/>
      <c r="O283" s="55"/>
      <c r="P283" s="55"/>
      <c r="Q283" s="55"/>
      <c r="R283" s="55"/>
      <c r="S283" s="55"/>
      <c r="T283" s="55"/>
      <c r="U283" s="55"/>
      <c r="V283" s="55"/>
      <c r="W283" s="55"/>
      <c r="X283" s="55"/>
      <c r="Y283" s="55"/>
      <c r="Z283" s="55"/>
      <c r="AA283" s="55"/>
      <c r="AB283" s="55"/>
      <c r="AC283" s="55"/>
      <c r="AD283" s="55"/>
    </row>
    <row r="284" spans="2:30" x14ac:dyDescent="0.2">
      <c r="B284" s="55"/>
      <c r="C284" s="55"/>
      <c r="D284" s="55"/>
      <c r="E284" s="55"/>
      <c r="F284" s="55"/>
      <c r="G284" s="55"/>
      <c r="H284" s="55"/>
      <c r="I284" s="55"/>
      <c r="J284" s="55"/>
      <c r="K284" s="55"/>
      <c r="L284" s="55"/>
      <c r="M284" s="55"/>
      <c r="N284" s="55"/>
      <c r="O284" s="55"/>
      <c r="P284" s="55"/>
      <c r="Q284" s="55"/>
      <c r="R284" s="55"/>
      <c r="S284" s="55"/>
      <c r="T284" s="55"/>
      <c r="U284" s="55"/>
      <c r="V284" s="55"/>
      <c r="W284" s="55"/>
      <c r="X284" s="55"/>
      <c r="Y284" s="55"/>
      <c r="Z284" s="55"/>
      <c r="AA284" s="55"/>
      <c r="AB284" s="55"/>
      <c r="AC284" s="55"/>
      <c r="AD284" s="55"/>
    </row>
    <row r="285" spans="2:30" x14ac:dyDescent="0.2">
      <c r="B285" s="55"/>
      <c r="C285" s="55"/>
      <c r="D285" s="55"/>
      <c r="E285" s="55"/>
      <c r="F285" s="55"/>
      <c r="G285" s="55"/>
      <c r="H285" s="55"/>
      <c r="I285" s="55"/>
      <c r="J285" s="55"/>
      <c r="K285" s="55"/>
      <c r="L285" s="55"/>
      <c r="M285" s="55"/>
      <c r="N285" s="55"/>
      <c r="O285" s="55"/>
      <c r="P285" s="55"/>
      <c r="Q285" s="55"/>
      <c r="R285" s="55"/>
      <c r="S285" s="55"/>
      <c r="T285" s="55"/>
      <c r="U285" s="55"/>
      <c r="V285" s="55"/>
      <c r="W285" s="55"/>
      <c r="X285" s="55"/>
      <c r="Y285" s="55"/>
      <c r="Z285" s="55"/>
      <c r="AA285" s="55"/>
      <c r="AB285" s="55"/>
      <c r="AC285" s="55"/>
      <c r="AD285" s="55"/>
    </row>
    <row r="286" spans="2:30" x14ac:dyDescent="0.2">
      <c r="B286" s="55"/>
      <c r="C286" s="55"/>
      <c r="D286" s="55"/>
      <c r="E286" s="55"/>
      <c r="F286" s="55"/>
      <c r="G286" s="55"/>
      <c r="H286" s="55"/>
      <c r="I286" s="55"/>
      <c r="J286" s="55"/>
      <c r="K286" s="55"/>
      <c r="L286" s="55"/>
      <c r="M286" s="55"/>
      <c r="N286" s="55"/>
      <c r="O286" s="55"/>
      <c r="P286" s="55"/>
      <c r="Q286" s="55"/>
      <c r="R286" s="55"/>
      <c r="S286" s="55"/>
      <c r="T286" s="55"/>
      <c r="U286" s="55"/>
      <c r="V286" s="55"/>
      <c r="W286" s="55"/>
      <c r="X286" s="55"/>
      <c r="Y286" s="55"/>
      <c r="Z286" s="55"/>
      <c r="AA286" s="55"/>
      <c r="AB286" s="55"/>
      <c r="AC286" s="55"/>
      <c r="AD286" s="55"/>
    </row>
    <row r="287" spans="2:30" x14ac:dyDescent="0.2">
      <c r="B287" s="55"/>
      <c r="C287" s="55"/>
      <c r="D287" s="55"/>
      <c r="E287" s="55"/>
      <c r="F287" s="55"/>
      <c r="G287" s="55"/>
      <c r="H287" s="55"/>
      <c r="I287" s="55"/>
      <c r="J287" s="55"/>
      <c r="K287" s="55"/>
      <c r="L287" s="55"/>
      <c r="M287" s="55"/>
      <c r="N287" s="55"/>
      <c r="O287" s="55"/>
      <c r="P287" s="55"/>
      <c r="Q287" s="55"/>
      <c r="R287" s="55"/>
      <c r="S287" s="55"/>
      <c r="T287" s="55"/>
      <c r="U287" s="55"/>
      <c r="V287" s="55"/>
      <c r="W287" s="55"/>
      <c r="X287" s="55"/>
      <c r="Y287" s="55"/>
      <c r="Z287" s="55"/>
      <c r="AA287" s="55"/>
      <c r="AB287" s="55"/>
      <c r="AC287" s="55"/>
      <c r="AD287" s="55"/>
    </row>
    <row r="288" spans="2:30" x14ac:dyDescent="0.2">
      <c r="B288" s="55"/>
      <c r="C288" s="55"/>
      <c r="D288" s="55"/>
      <c r="E288" s="55"/>
      <c r="F288" s="55"/>
      <c r="G288" s="55"/>
      <c r="H288" s="55"/>
      <c r="I288" s="55"/>
      <c r="J288" s="55"/>
      <c r="K288" s="55"/>
      <c r="L288" s="55"/>
      <c r="M288" s="55"/>
      <c r="N288" s="55"/>
      <c r="O288" s="55"/>
      <c r="P288" s="55"/>
      <c r="Q288" s="55"/>
      <c r="R288" s="55"/>
      <c r="S288" s="55"/>
      <c r="T288" s="55"/>
      <c r="U288" s="55"/>
      <c r="V288" s="55"/>
      <c r="W288" s="55"/>
      <c r="X288" s="55"/>
      <c r="Y288" s="55"/>
      <c r="Z288" s="55"/>
      <c r="AA288" s="55"/>
      <c r="AB288" s="55"/>
      <c r="AC288" s="55"/>
      <c r="AD288" s="55"/>
    </row>
    <row r="289" spans="2:30" x14ac:dyDescent="0.2">
      <c r="B289" s="55"/>
      <c r="C289" s="55"/>
      <c r="D289" s="55"/>
      <c r="E289" s="55"/>
      <c r="F289" s="55"/>
      <c r="G289" s="55"/>
      <c r="H289" s="55"/>
      <c r="I289" s="55"/>
      <c r="J289" s="55"/>
      <c r="K289" s="55"/>
      <c r="L289" s="55"/>
      <c r="M289" s="55"/>
      <c r="N289" s="55"/>
      <c r="O289" s="55"/>
      <c r="P289" s="55"/>
      <c r="Q289" s="55"/>
      <c r="R289" s="55"/>
      <c r="S289" s="55"/>
      <c r="T289" s="55"/>
      <c r="U289" s="55"/>
      <c r="V289" s="55"/>
      <c r="W289" s="55"/>
      <c r="X289" s="55"/>
      <c r="Y289" s="55"/>
      <c r="Z289" s="55"/>
      <c r="AA289" s="55"/>
      <c r="AB289" s="55"/>
      <c r="AC289" s="55"/>
      <c r="AD289" s="55"/>
    </row>
  </sheetData>
  <sheetProtection password="A1B2" sheet="1" objects="1" scenarios="1"/>
  <mergeCells count="58">
    <mergeCell ref="B27:J27"/>
    <mergeCell ref="B38:C38"/>
    <mergeCell ref="B39:C39"/>
    <mergeCell ref="B36:C36"/>
    <mergeCell ref="B44:D44"/>
    <mergeCell ref="B42:N42"/>
    <mergeCell ref="B40:C40"/>
    <mergeCell ref="H26:J26"/>
    <mergeCell ref="B85:J85"/>
    <mergeCell ref="C26:D26"/>
    <mergeCell ref="B56:D56"/>
    <mergeCell ref="K85:S85"/>
    <mergeCell ref="E44:J44"/>
    <mergeCell ref="B30:C30"/>
    <mergeCell ref="B31:C31"/>
    <mergeCell ref="B32:C32"/>
    <mergeCell ref="B33:C33"/>
    <mergeCell ref="B34:C34"/>
    <mergeCell ref="K27:L27"/>
    <mergeCell ref="B35:C35"/>
    <mergeCell ref="B37:C37"/>
    <mergeCell ref="K44:Q44"/>
    <mergeCell ref="R44:X44"/>
    <mergeCell ref="E7:J7"/>
    <mergeCell ref="K7:P7"/>
    <mergeCell ref="C14:D14"/>
    <mergeCell ref="C13:D13"/>
    <mergeCell ref="C15:D15"/>
    <mergeCell ref="C8:D8"/>
    <mergeCell ref="C21:D21"/>
    <mergeCell ref="C22:D22"/>
    <mergeCell ref="C25:D25"/>
    <mergeCell ref="C17:D17"/>
    <mergeCell ref="B4:D4"/>
    <mergeCell ref="B7:D7"/>
    <mergeCell ref="B5:D5"/>
    <mergeCell ref="C24:D24"/>
    <mergeCell ref="B202:V202"/>
    <mergeCell ref="B234:W234"/>
    <mergeCell ref="C58:J58"/>
    <mergeCell ref="B2:J2"/>
    <mergeCell ref="K2:M2"/>
    <mergeCell ref="N2:P2"/>
    <mergeCell ref="H28:J28"/>
    <mergeCell ref="B28:G28"/>
    <mergeCell ref="E4:P4"/>
    <mergeCell ref="E5:P5"/>
    <mergeCell ref="C9:D9"/>
    <mergeCell ref="C10:D10"/>
    <mergeCell ref="C11:D11"/>
    <mergeCell ref="C16:D16"/>
    <mergeCell ref="C20:D20"/>
    <mergeCell ref="C18:D18"/>
    <mergeCell ref="O42:Q42"/>
    <mergeCell ref="K58:P58"/>
    <mergeCell ref="D72:I72"/>
    <mergeCell ref="B86:U86"/>
    <mergeCell ref="B147:V147"/>
  </mergeCells>
  <phoneticPr fontId="0" type="noConversion"/>
  <dataValidations count="2">
    <dataValidation showInputMessage="1" showErrorMessage="1" sqref="B33:B40 C37 C33:C35"/>
    <dataValidation type="list" allowBlank="1" showInputMessage="1" showErrorMessage="1" sqref="C14:D14">
      <formula1>$AB$14:$AB$15</formula1>
    </dataValidation>
  </dataValidations>
  <pageMargins left="0.7" right="0.7" top="0.78740157499999996" bottom="0.78740157499999996" header="0.3" footer="0.3"/>
  <pageSetup paperSize="9" scale="31" orientation="portrait" r:id="rId1"/>
  <rowBreaks count="4" manualBreakCount="4">
    <brk id="41" max="16383" man="1"/>
    <brk id="85" min="1" max="23" man="1"/>
    <brk id="145" min="1" max="23" man="1"/>
    <brk id="232" min="1" max="23" man="1"/>
  </rowBreaks>
  <colBreaks count="1" manualBreakCount="1">
    <brk id="24" max="1048575" man="1"/>
  </colBreaks>
  <ignoredErrors>
    <ignoredError sqref="D48" unlockedFormula="1"/>
    <ignoredError sqref="E25:J25" evalError="1"/>
  </ignoredError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tabColor rgb="FFFFC000"/>
  </sheetPr>
  <dimension ref="B1:AD156"/>
  <sheetViews>
    <sheetView zoomScale="90" zoomScaleNormal="90" zoomScaleSheetLayoutView="70" workbookViewId="0">
      <selection activeCell="E5" sqref="E5:O5"/>
    </sheetView>
  </sheetViews>
  <sheetFormatPr baseColWidth="10" defaultColWidth="11.42578125" defaultRowHeight="14.25" x14ac:dyDescent="0.2"/>
  <cols>
    <col min="1" max="1" width="4.140625" style="6" customWidth="1"/>
    <col min="2" max="2" width="30.42578125" style="6" customWidth="1"/>
    <col min="3" max="4" width="11.42578125" style="6"/>
    <col min="5" max="5" width="13.42578125" style="6" customWidth="1"/>
    <col min="6" max="6" width="15.42578125" style="6" customWidth="1"/>
    <col min="7" max="10" width="11.42578125" style="6"/>
    <col min="11" max="11" width="12.85546875" style="6" customWidth="1"/>
    <col min="12" max="12" width="11.42578125" style="6"/>
    <col min="13" max="13" width="12.85546875" style="6" bestFit="1" customWidth="1"/>
    <col min="14" max="17" width="11.42578125" style="6"/>
    <col min="18" max="18" width="14.42578125" style="6" customWidth="1"/>
    <col min="19" max="16384" width="11.42578125" style="6"/>
  </cols>
  <sheetData>
    <row r="1" spans="2:30" ht="14.45" thickBot="1" x14ac:dyDescent="0.3"/>
    <row r="2" spans="2:30" s="168" customFormat="1" ht="54.75" customHeight="1" thickBot="1" x14ac:dyDescent="0.25">
      <c r="B2" s="689" t="s">
        <v>172</v>
      </c>
      <c r="C2" s="690"/>
      <c r="D2" s="690"/>
      <c r="E2" s="690"/>
      <c r="F2" s="690"/>
      <c r="G2" s="690"/>
      <c r="H2" s="690"/>
      <c r="I2" s="690"/>
      <c r="J2" s="690"/>
      <c r="K2" s="691"/>
      <c r="L2" s="866" t="s">
        <v>239</v>
      </c>
      <c r="M2" s="867"/>
      <c r="N2" s="868"/>
      <c r="O2" s="692" t="s">
        <v>238</v>
      </c>
      <c r="P2" s="693"/>
      <c r="Q2" s="694"/>
      <c r="R2" s="169"/>
      <c r="S2" s="167"/>
      <c r="T2" s="167"/>
      <c r="U2" s="167"/>
      <c r="V2" s="167"/>
      <c r="W2" s="167"/>
      <c r="X2" s="167"/>
      <c r="Y2" s="167"/>
    </row>
    <row r="3" spans="2:30" s="168" customFormat="1" ht="16.5" customHeight="1" x14ac:dyDescent="0.25">
      <c r="B3" s="77"/>
      <c r="C3" s="77"/>
      <c r="D3" s="77"/>
      <c r="E3" s="77"/>
      <c r="F3" s="77"/>
      <c r="G3" s="77"/>
      <c r="H3" s="77"/>
      <c r="I3" s="77"/>
      <c r="J3" s="77"/>
      <c r="K3" s="78"/>
      <c r="L3" s="79"/>
      <c r="M3" s="79"/>
      <c r="N3" s="85"/>
      <c r="O3" s="85"/>
      <c r="P3" s="85"/>
      <c r="Q3" s="169"/>
      <c r="R3" s="167"/>
      <c r="S3" s="167"/>
      <c r="T3" s="167"/>
      <c r="U3" s="167"/>
      <c r="V3" s="167"/>
      <c r="W3" s="167"/>
      <c r="X3" s="167"/>
    </row>
    <row r="4" spans="2:30" ht="15.6" x14ac:dyDescent="0.25">
      <c r="B4" s="746" t="s">
        <v>253</v>
      </c>
      <c r="C4" s="747"/>
      <c r="D4" s="748"/>
      <c r="E4" s="701" t="s">
        <v>264</v>
      </c>
      <c r="F4" s="702"/>
      <c r="G4" s="702"/>
      <c r="H4" s="702"/>
      <c r="I4" s="702"/>
      <c r="J4" s="702"/>
      <c r="K4" s="702"/>
      <c r="L4" s="702"/>
      <c r="M4" s="702"/>
      <c r="N4" s="702"/>
      <c r="O4" s="702"/>
      <c r="P4" s="206"/>
      <c r="Q4" s="184"/>
      <c r="R4" s="57"/>
      <c r="S4" s="57"/>
      <c r="T4" s="57"/>
      <c r="U4" s="57"/>
      <c r="V4" s="57"/>
      <c r="W4" s="57"/>
      <c r="X4" s="57"/>
    </row>
    <row r="5" spans="2:30" ht="15.6" x14ac:dyDescent="0.25">
      <c r="B5" s="709" t="s">
        <v>54</v>
      </c>
      <c r="C5" s="709"/>
      <c r="D5" s="709"/>
      <c r="E5" s="870" t="s">
        <v>266</v>
      </c>
      <c r="F5" s="873"/>
      <c r="G5" s="873"/>
      <c r="H5" s="873"/>
      <c r="I5" s="873"/>
      <c r="J5" s="873"/>
      <c r="K5" s="873"/>
      <c r="L5" s="873"/>
      <c r="M5" s="873"/>
      <c r="N5" s="873"/>
      <c r="O5" s="873"/>
      <c r="P5" s="206"/>
      <c r="Q5" s="184"/>
      <c r="R5" s="57"/>
      <c r="S5" s="57"/>
      <c r="T5" s="57"/>
      <c r="U5" s="57"/>
      <c r="V5" s="57"/>
      <c r="W5" s="57"/>
      <c r="X5" s="57"/>
    </row>
    <row r="6" spans="2:30" s="168" customFormat="1" ht="23.25" customHeight="1" thickBot="1" x14ac:dyDescent="0.3">
      <c r="B6" s="749"/>
      <c r="C6" s="750"/>
      <c r="D6" s="750"/>
      <c r="E6" s="750"/>
      <c r="F6" s="750"/>
      <c r="G6" s="750"/>
      <c r="H6" s="750"/>
      <c r="I6" s="750"/>
      <c r="J6" s="750"/>
      <c r="K6" s="750"/>
      <c r="L6" s="750"/>
      <c r="M6" s="750"/>
      <c r="N6" s="750"/>
      <c r="O6" s="750"/>
      <c r="P6" s="750"/>
      <c r="Q6" s="750"/>
      <c r="R6" s="203"/>
      <c r="S6" s="203"/>
      <c r="T6" s="203"/>
      <c r="U6" s="204"/>
      <c r="V6" s="204"/>
      <c r="W6" s="204"/>
      <c r="X6" s="204"/>
      <c r="Y6" s="205"/>
      <c r="Z6" s="205"/>
      <c r="AA6" s="205"/>
      <c r="AB6" s="205"/>
      <c r="AC6" s="205"/>
      <c r="AD6" s="205"/>
    </row>
    <row r="7" spans="2:30" s="14" customFormat="1" ht="21" customHeight="1" thickBot="1" x14ac:dyDescent="0.3">
      <c r="B7" s="698" t="s">
        <v>241</v>
      </c>
      <c r="C7" s="699"/>
      <c r="D7" s="699"/>
      <c r="E7" s="699"/>
      <c r="F7" s="699"/>
      <c r="G7" s="699"/>
      <c r="H7" s="699"/>
      <c r="I7" s="699"/>
      <c r="J7" s="699"/>
      <c r="K7" s="699"/>
      <c r="L7" s="699"/>
      <c r="M7" s="699"/>
      <c r="N7" s="700"/>
      <c r="O7" s="677" t="s">
        <v>238</v>
      </c>
      <c r="P7" s="678"/>
      <c r="Q7" s="679"/>
      <c r="R7" s="70"/>
      <c r="S7" s="70"/>
      <c r="T7" s="70"/>
      <c r="U7" s="70"/>
      <c r="V7" s="70"/>
      <c r="W7" s="70"/>
      <c r="X7" s="70"/>
    </row>
    <row r="8" spans="2:30" s="196" customFormat="1" ht="21" customHeight="1" thickBot="1" x14ac:dyDescent="0.35">
      <c r="B8" s="193"/>
      <c r="C8" s="193"/>
      <c r="D8" s="193"/>
      <c r="E8" s="193"/>
      <c r="F8" s="193"/>
      <c r="G8" s="193"/>
      <c r="H8" s="193"/>
      <c r="I8" s="193"/>
      <c r="J8" s="193"/>
      <c r="K8" s="193"/>
      <c r="L8" s="193"/>
      <c r="M8" s="193"/>
      <c r="N8" s="193"/>
      <c r="O8" s="194"/>
      <c r="P8" s="194"/>
      <c r="Q8" s="194"/>
      <c r="R8" s="195"/>
      <c r="S8" s="195"/>
      <c r="T8" s="195"/>
      <c r="U8" s="195"/>
      <c r="V8" s="195"/>
      <c r="W8" s="195"/>
      <c r="X8" s="195"/>
    </row>
    <row r="9" spans="2:30" ht="25.5" customHeight="1" thickBot="1" x14ac:dyDescent="0.25">
      <c r="B9" s="685"/>
      <c r="C9" s="686"/>
      <c r="D9" s="686"/>
      <c r="E9" s="681" t="s">
        <v>19</v>
      </c>
      <c r="F9" s="681"/>
      <c r="G9" s="681"/>
      <c r="H9" s="681"/>
      <c r="I9" s="681"/>
      <c r="J9" s="688"/>
      <c r="K9" s="741" t="s">
        <v>237</v>
      </c>
      <c r="L9" s="729"/>
      <c r="M9" s="729"/>
      <c r="N9" s="729"/>
      <c r="O9" s="729"/>
      <c r="P9" s="729"/>
      <c r="Q9" s="730"/>
      <c r="R9" s="731"/>
      <c r="S9" s="731"/>
      <c r="T9" s="731"/>
      <c r="U9" s="731"/>
      <c r="V9" s="731"/>
      <c r="W9" s="731"/>
      <c r="X9" s="731"/>
      <c r="Y9" s="12"/>
      <c r="Z9" s="12"/>
      <c r="AA9" s="12"/>
      <c r="AB9" s="12"/>
      <c r="AC9" s="12"/>
      <c r="AD9" s="12"/>
    </row>
    <row r="10" spans="2:30" ht="96" customHeight="1" x14ac:dyDescent="0.2">
      <c r="B10" s="327" t="s">
        <v>3</v>
      </c>
      <c r="C10" s="327" t="s">
        <v>4</v>
      </c>
      <c r="D10" s="327" t="s">
        <v>257</v>
      </c>
      <c r="E10" s="95">
        <f>Inhaltsverzeichnis!D18</f>
        <v>2017</v>
      </c>
      <c r="F10" s="95">
        <f>E10+1</f>
        <v>2018</v>
      </c>
      <c r="G10" s="95">
        <f>F10+1</f>
        <v>2019</v>
      </c>
      <c r="H10" s="95">
        <f>G10+1</f>
        <v>2020</v>
      </c>
      <c r="I10" s="95">
        <f>H10+1</f>
        <v>2021</v>
      </c>
      <c r="J10" s="95">
        <f>I10+1</f>
        <v>2022</v>
      </c>
      <c r="K10" s="327" t="s">
        <v>243</v>
      </c>
      <c r="L10" s="95">
        <f>Inhaltsverzeichnis!D18</f>
        <v>2017</v>
      </c>
      <c r="M10" s="95">
        <f>L10+1</f>
        <v>2018</v>
      </c>
      <c r="N10" s="95">
        <f>M10+1</f>
        <v>2019</v>
      </c>
      <c r="O10" s="95">
        <f>N10+1</f>
        <v>2020</v>
      </c>
      <c r="P10" s="95">
        <f>O10+1</f>
        <v>2021</v>
      </c>
      <c r="Q10" s="198">
        <f>P10+1</f>
        <v>2022</v>
      </c>
      <c r="R10" s="172"/>
      <c r="S10" s="61"/>
      <c r="T10" s="61"/>
      <c r="U10" s="61"/>
      <c r="V10" s="61"/>
      <c r="W10" s="61"/>
      <c r="X10" s="61"/>
      <c r="Y10" s="12"/>
      <c r="Z10" s="12"/>
      <c r="AA10" s="12"/>
      <c r="AB10" s="12"/>
      <c r="AC10" s="12"/>
      <c r="AD10" s="12"/>
    </row>
    <row r="11" spans="2:30" ht="15" customHeight="1" x14ac:dyDescent="0.25">
      <c r="B11" s="328" t="s">
        <v>5</v>
      </c>
      <c r="C11" s="322" t="s">
        <v>151</v>
      </c>
      <c r="D11" s="96">
        <f>'2.a Energieinput und Emissionen'!D46</f>
        <v>1</v>
      </c>
      <c r="E11" s="425"/>
      <c r="F11" s="425"/>
      <c r="G11" s="425"/>
      <c r="H11" s="425"/>
      <c r="I11" s="425"/>
      <c r="J11" s="425"/>
      <c r="K11" s="98">
        <f>'2.a Energieinput und Emissionen'!K46</f>
        <v>466</v>
      </c>
      <c r="L11" s="448">
        <f t="shared" ref="L11:Q20" si="0">E11*$K11</f>
        <v>0</v>
      </c>
      <c r="M11" s="448">
        <f t="shared" si="0"/>
        <v>0</v>
      </c>
      <c r="N11" s="448">
        <f t="shared" si="0"/>
        <v>0</v>
      </c>
      <c r="O11" s="448">
        <f t="shared" si="0"/>
        <v>0</v>
      </c>
      <c r="P11" s="448">
        <f t="shared" si="0"/>
        <v>0</v>
      </c>
      <c r="Q11" s="472">
        <f t="shared" si="0"/>
        <v>0</v>
      </c>
      <c r="R11" s="173"/>
      <c r="S11" s="65"/>
      <c r="T11" s="65"/>
      <c r="U11" s="65"/>
      <c r="V11" s="65"/>
      <c r="W11" s="65"/>
      <c r="X11" s="65"/>
      <c r="Y11" s="13"/>
      <c r="Z11" s="13"/>
      <c r="AA11" s="13"/>
      <c r="AB11" s="13"/>
      <c r="AC11" s="13"/>
      <c r="AD11" s="13"/>
    </row>
    <row r="12" spans="2:30" ht="15" customHeight="1" x14ac:dyDescent="0.2">
      <c r="B12" s="328" t="s">
        <v>72</v>
      </c>
      <c r="C12" s="322" t="s">
        <v>9</v>
      </c>
      <c r="D12" s="63">
        <f>'2.a Energieinput und Emissionen'!D47</f>
        <v>9.9499999999999993</v>
      </c>
      <c r="E12" s="425"/>
      <c r="F12" s="425"/>
      <c r="G12" s="425"/>
      <c r="H12" s="425"/>
      <c r="I12" s="425"/>
      <c r="J12" s="425"/>
      <c r="K12" s="98">
        <f>'2.a Energieinput und Emissionen'!K47</f>
        <v>269</v>
      </c>
      <c r="L12" s="448">
        <f t="shared" si="0"/>
        <v>0</v>
      </c>
      <c r="M12" s="448">
        <f t="shared" si="0"/>
        <v>0</v>
      </c>
      <c r="N12" s="448">
        <f t="shared" si="0"/>
        <v>0</v>
      </c>
      <c r="O12" s="448">
        <f t="shared" si="0"/>
        <v>0</v>
      </c>
      <c r="P12" s="448">
        <f t="shared" si="0"/>
        <v>0</v>
      </c>
      <c r="Q12" s="472">
        <f t="shared" si="0"/>
        <v>0</v>
      </c>
      <c r="R12" s="173"/>
      <c r="S12" s="65"/>
      <c r="T12" s="65"/>
      <c r="U12" s="65"/>
      <c r="V12" s="65"/>
      <c r="W12" s="65"/>
      <c r="X12" s="65"/>
      <c r="Y12" s="13"/>
      <c r="Z12" s="13"/>
      <c r="AA12" s="13"/>
      <c r="AB12" s="13"/>
      <c r="AC12" s="13"/>
      <c r="AD12" s="13"/>
    </row>
    <row r="13" spans="2:30" ht="15" customHeight="1" x14ac:dyDescent="0.2">
      <c r="B13" s="328" t="s">
        <v>10</v>
      </c>
      <c r="C13" s="322" t="s">
        <v>11</v>
      </c>
      <c r="D13" s="63">
        <f>'2.a Energieinput und Emissionen'!D48</f>
        <v>9.8800000000000008</v>
      </c>
      <c r="E13" s="425"/>
      <c r="F13" s="425"/>
      <c r="G13" s="425"/>
      <c r="H13" s="425"/>
      <c r="I13" s="425"/>
      <c r="J13" s="425"/>
      <c r="K13" s="98">
        <f>'2.a Energieinput und Emissionen'!K48</f>
        <v>201.6</v>
      </c>
      <c r="L13" s="448">
        <f t="shared" si="0"/>
        <v>0</v>
      </c>
      <c r="M13" s="448">
        <f t="shared" si="0"/>
        <v>0</v>
      </c>
      <c r="N13" s="448">
        <f t="shared" si="0"/>
        <v>0</v>
      </c>
      <c r="O13" s="448">
        <f t="shared" si="0"/>
        <v>0</v>
      </c>
      <c r="P13" s="448">
        <f t="shared" si="0"/>
        <v>0</v>
      </c>
      <c r="Q13" s="472">
        <f t="shared" si="0"/>
        <v>0</v>
      </c>
      <c r="R13" s="173"/>
      <c r="S13" s="65"/>
      <c r="T13" s="65"/>
      <c r="U13" s="65"/>
      <c r="V13" s="65"/>
      <c r="W13" s="65"/>
      <c r="X13" s="65"/>
      <c r="Y13" s="13"/>
      <c r="Z13" s="13"/>
      <c r="AA13" s="13"/>
      <c r="AB13" s="13"/>
      <c r="AC13" s="13"/>
      <c r="AD13" s="13"/>
    </row>
    <row r="14" spans="2:30" ht="15" customHeight="1" x14ac:dyDescent="0.2">
      <c r="B14" s="328" t="s">
        <v>17</v>
      </c>
      <c r="C14" s="322" t="s">
        <v>151</v>
      </c>
      <c r="D14" s="63">
        <f>'2.a Energieinput und Emissionen'!D49</f>
        <v>1</v>
      </c>
      <c r="E14" s="425"/>
      <c r="F14" s="425"/>
      <c r="G14" s="425"/>
      <c r="H14" s="425"/>
      <c r="I14" s="425"/>
      <c r="J14" s="425"/>
      <c r="K14" s="98">
        <f>'2.a Energieinput und Emissionen'!K49</f>
        <v>272.7</v>
      </c>
      <c r="L14" s="448">
        <f t="shared" si="0"/>
        <v>0</v>
      </c>
      <c r="M14" s="448">
        <f t="shared" si="0"/>
        <v>0</v>
      </c>
      <c r="N14" s="448">
        <f t="shared" si="0"/>
        <v>0</v>
      </c>
      <c r="O14" s="448">
        <f t="shared" si="0"/>
        <v>0</v>
      </c>
      <c r="P14" s="448">
        <f t="shared" si="0"/>
        <v>0</v>
      </c>
      <c r="Q14" s="472">
        <f t="shared" si="0"/>
        <v>0</v>
      </c>
      <c r="R14" s="173"/>
      <c r="S14" s="65"/>
      <c r="T14" s="65"/>
      <c r="U14" s="65"/>
      <c r="V14" s="65"/>
      <c r="W14" s="65"/>
      <c r="X14" s="65"/>
      <c r="Y14" s="12"/>
      <c r="Z14" s="12"/>
      <c r="AA14" s="12"/>
      <c r="AB14" s="12"/>
      <c r="AC14" s="12"/>
      <c r="AD14" s="12"/>
    </row>
    <row r="15" spans="2:30" ht="15" customHeight="1" x14ac:dyDescent="0.25">
      <c r="B15" s="328" t="s">
        <v>73</v>
      </c>
      <c r="C15" s="322" t="s">
        <v>13</v>
      </c>
      <c r="D15" s="63">
        <f>'2.a Energieinput und Emissionen'!D50</f>
        <v>3.71</v>
      </c>
      <c r="E15" s="425"/>
      <c r="F15" s="425"/>
      <c r="G15" s="425"/>
      <c r="H15" s="425"/>
      <c r="I15" s="425"/>
      <c r="J15" s="425"/>
      <c r="K15" s="98">
        <f>'2.a Energieinput und Emissionen'!K50</f>
        <v>4.47</v>
      </c>
      <c r="L15" s="448">
        <f t="shared" si="0"/>
        <v>0</v>
      </c>
      <c r="M15" s="448">
        <f t="shared" si="0"/>
        <v>0</v>
      </c>
      <c r="N15" s="448">
        <f t="shared" si="0"/>
        <v>0</v>
      </c>
      <c r="O15" s="448">
        <f t="shared" si="0"/>
        <v>0</v>
      </c>
      <c r="P15" s="448">
        <f t="shared" si="0"/>
        <v>0</v>
      </c>
      <c r="Q15" s="472">
        <f t="shared" si="0"/>
        <v>0</v>
      </c>
      <c r="R15" s="174"/>
      <c r="S15" s="65"/>
      <c r="T15" s="65"/>
      <c r="U15" s="65"/>
      <c r="V15" s="65"/>
      <c r="W15" s="65"/>
      <c r="X15" s="65"/>
      <c r="Y15" s="12"/>
      <c r="Z15" s="12"/>
      <c r="AA15" s="12"/>
      <c r="AB15" s="12"/>
      <c r="AC15" s="12"/>
      <c r="AD15" s="12"/>
    </row>
    <row r="16" spans="2:30" ht="15" customHeight="1" x14ac:dyDescent="0.2">
      <c r="B16" s="328" t="s">
        <v>108</v>
      </c>
      <c r="C16" s="322" t="s">
        <v>13</v>
      </c>
      <c r="D16" s="63">
        <f>'2.a Energieinput und Emissionen'!D51</f>
        <v>4.5199999999999996</v>
      </c>
      <c r="E16" s="425"/>
      <c r="F16" s="425"/>
      <c r="G16" s="425"/>
      <c r="H16" s="425"/>
      <c r="I16" s="425"/>
      <c r="J16" s="425"/>
      <c r="K16" s="98">
        <f>'2.a Energieinput und Emissionen'!K51</f>
        <v>1.54</v>
      </c>
      <c r="L16" s="448">
        <f t="shared" si="0"/>
        <v>0</v>
      </c>
      <c r="M16" s="448">
        <f t="shared" si="0"/>
        <v>0</v>
      </c>
      <c r="N16" s="448">
        <f t="shared" si="0"/>
        <v>0</v>
      </c>
      <c r="O16" s="448">
        <f t="shared" si="0"/>
        <v>0</v>
      </c>
      <c r="P16" s="448">
        <f t="shared" si="0"/>
        <v>0</v>
      </c>
      <c r="Q16" s="472">
        <f t="shared" si="0"/>
        <v>0</v>
      </c>
      <c r="R16" s="175"/>
      <c r="S16" s="65"/>
      <c r="T16" s="65"/>
      <c r="U16" s="65"/>
      <c r="V16" s="65"/>
      <c r="W16" s="65"/>
      <c r="X16" s="65"/>
      <c r="Y16" s="12"/>
      <c r="Z16" s="12"/>
      <c r="AA16" s="12"/>
      <c r="AB16" s="12"/>
      <c r="AC16" s="12"/>
      <c r="AD16" s="12"/>
    </row>
    <row r="17" spans="2:30" ht="15" customHeight="1" x14ac:dyDescent="0.2">
      <c r="B17" s="328" t="s">
        <v>128</v>
      </c>
      <c r="C17" s="322" t="s">
        <v>9</v>
      </c>
      <c r="D17" s="63">
        <f>'2.a Energieinput und Emissionen'!D52</f>
        <v>12.88</v>
      </c>
      <c r="E17" s="425"/>
      <c r="F17" s="425"/>
      <c r="G17" s="425"/>
      <c r="H17" s="425"/>
      <c r="I17" s="425"/>
      <c r="J17" s="425"/>
      <c r="K17" s="98">
        <f>'2.a Energieinput und Emissionen'!K52</f>
        <v>239.6</v>
      </c>
      <c r="L17" s="448">
        <f t="shared" si="0"/>
        <v>0</v>
      </c>
      <c r="M17" s="448">
        <f t="shared" si="0"/>
        <v>0</v>
      </c>
      <c r="N17" s="448">
        <f t="shared" si="0"/>
        <v>0</v>
      </c>
      <c r="O17" s="448">
        <f t="shared" si="0"/>
        <v>0</v>
      </c>
      <c r="P17" s="448">
        <f t="shared" si="0"/>
        <v>0</v>
      </c>
      <c r="Q17" s="472">
        <f t="shared" si="0"/>
        <v>0</v>
      </c>
      <c r="R17" s="173"/>
      <c r="S17" s="65"/>
      <c r="T17" s="65"/>
      <c r="U17" s="65"/>
      <c r="V17" s="65"/>
      <c r="W17" s="65"/>
      <c r="X17" s="65"/>
      <c r="Y17" s="13"/>
      <c r="Z17" s="13"/>
      <c r="AA17" s="13"/>
      <c r="AB17" s="13"/>
      <c r="AC17" s="13"/>
      <c r="AD17" s="13"/>
    </row>
    <row r="18" spans="2:30" ht="15" customHeight="1" x14ac:dyDescent="0.2">
      <c r="B18" s="328" t="s">
        <v>12</v>
      </c>
      <c r="C18" s="322" t="s">
        <v>13</v>
      </c>
      <c r="D18" s="63">
        <f>'2.a Energieinput und Emissionen'!D53</f>
        <v>12.57</v>
      </c>
      <c r="E18" s="425"/>
      <c r="F18" s="425"/>
      <c r="G18" s="425"/>
      <c r="H18" s="425"/>
      <c r="I18" s="425"/>
      <c r="J18" s="425"/>
      <c r="K18" s="98">
        <f>'2.a Energieinput und Emissionen'!K53</f>
        <v>207.6</v>
      </c>
      <c r="L18" s="448">
        <f t="shared" si="0"/>
        <v>0</v>
      </c>
      <c r="M18" s="448">
        <f t="shared" si="0"/>
        <v>0</v>
      </c>
      <c r="N18" s="448">
        <f t="shared" si="0"/>
        <v>0</v>
      </c>
      <c r="O18" s="448">
        <f t="shared" si="0"/>
        <v>0</v>
      </c>
      <c r="P18" s="448">
        <f t="shared" si="0"/>
        <v>0</v>
      </c>
      <c r="Q18" s="472">
        <f t="shared" si="0"/>
        <v>0</v>
      </c>
      <c r="R18" s="173"/>
      <c r="S18" s="65"/>
      <c r="T18" s="65"/>
      <c r="U18" s="65"/>
      <c r="V18" s="65"/>
      <c r="W18" s="65"/>
      <c r="X18" s="65"/>
      <c r="Y18" s="13"/>
      <c r="Z18" s="13"/>
      <c r="AA18" s="13"/>
      <c r="AB18" s="13"/>
      <c r="AC18" s="13"/>
      <c r="AD18" s="13"/>
    </row>
    <row r="19" spans="2:30" ht="15" customHeight="1" x14ac:dyDescent="0.2">
      <c r="B19" s="328" t="s">
        <v>15</v>
      </c>
      <c r="C19" s="322" t="s">
        <v>9</v>
      </c>
      <c r="D19" s="63">
        <f>'2.a Energieinput und Emissionen'!D54</f>
        <v>9.9</v>
      </c>
      <c r="E19" s="425"/>
      <c r="F19" s="425"/>
      <c r="G19" s="425"/>
      <c r="H19" s="425"/>
      <c r="I19" s="425"/>
      <c r="J19" s="425"/>
      <c r="K19" s="98">
        <f>'2.a Energieinput und Emissionen'!K54</f>
        <v>247.5</v>
      </c>
      <c r="L19" s="448">
        <f t="shared" si="0"/>
        <v>0</v>
      </c>
      <c r="M19" s="448">
        <f t="shared" si="0"/>
        <v>0</v>
      </c>
      <c r="N19" s="448">
        <f t="shared" si="0"/>
        <v>0</v>
      </c>
      <c r="O19" s="448">
        <f t="shared" si="0"/>
        <v>0</v>
      </c>
      <c r="P19" s="448">
        <f t="shared" si="0"/>
        <v>0</v>
      </c>
      <c r="Q19" s="472">
        <f t="shared" si="0"/>
        <v>0</v>
      </c>
      <c r="R19" s="173"/>
      <c r="S19" s="65"/>
      <c r="T19" s="65"/>
      <c r="U19" s="65"/>
      <c r="V19" s="65"/>
      <c r="W19" s="65"/>
      <c r="X19" s="65"/>
      <c r="Y19" s="12"/>
      <c r="Z19" s="12"/>
      <c r="AA19" s="12"/>
      <c r="AB19" s="12"/>
      <c r="AC19" s="12"/>
      <c r="AD19" s="12"/>
    </row>
    <row r="20" spans="2:30" ht="15" customHeight="1" thickBot="1" x14ac:dyDescent="0.25">
      <c r="B20" s="328" t="s">
        <v>16</v>
      </c>
      <c r="C20" s="322" t="s">
        <v>9</v>
      </c>
      <c r="D20" s="63">
        <f>'2.a Energieinput und Emissionen'!D55</f>
        <v>8.85</v>
      </c>
      <c r="E20" s="427"/>
      <c r="F20" s="427"/>
      <c r="G20" s="427"/>
      <c r="H20" s="427"/>
      <c r="I20" s="427"/>
      <c r="J20" s="427"/>
      <c r="K20" s="98">
        <f>'2.a Energieinput und Emissionen'!K55</f>
        <v>243.9</v>
      </c>
      <c r="L20" s="473">
        <f t="shared" si="0"/>
        <v>0</v>
      </c>
      <c r="M20" s="473">
        <f t="shared" si="0"/>
        <v>0</v>
      </c>
      <c r="N20" s="473">
        <f t="shared" si="0"/>
        <v>0</v>
      </c>
      <c r="O20" s="473">
        <f t="shared" si="0"/>
        <v>0</v>
      </c>
      <c r="P20" s="473">
        <f t="shared" si="0"/>
        <v>0</v>
      </c>
      <c r="Q20" s="474">
        <f t="shared" si="0"/>
        <v>0</v>
      </c>
      <c r="R20" s="174"/>
      <c r="S20" s="65"/>
      <c r="T20" s="65"/>
      <c r="U20" s="65"/>
      <c r="V20" s="65"/>
      <c r="W20" s="65"/>
      <c r="X20" s="65"/>
      <c r="Y20" s="12"/>
      <c r="Z20" s="12"/>
      <c r="AA20" s="12"/>
      <c r="AB20" s="12"/>
      <c r="AC20" s="12"/>
      <c r="AD20" s="12"/>
    </row>
    <row r="21" spans="2:30" ht="45.75" thickBot="1" x14ac:dyDescent="0.25">
      <c r="B21" s="270" t="s">
        <v>163</v>
      </c>
      <c r="C21" s="139" t="s">
        <v>159</v>
      </c>
      <c r="D21" s="197" t="s">
        <v>258</v>
      </c>
      <c r="E21" s="475" t="e">
        <f t="shared" ref="E21:J21" si="1">(E11*(E55/100)+E13*(E56/100)+E14*(E61/100)+E18*(E59/100)+E19*(E57/100)+E15+E16+E20*(E58/100))/E22</f>
        <v>#DIV/0!</v>
      </c>
      <c r="F21" s="476" t="e">
        <f t="shared" si="1"/>
        <v>#DIV/0!</v>
      </c>
      <c r="G21" s="477" t="e">
        <f t="shared" si="1"/>
        <v>#DIV/0!</v>
      </c>
      <c r="H21" s="478" t="e">
        <f t="shared" si="1"/>
        <v>#DIV/0!</v>
      </c>
      <c r="I21" s="479" t="e">
        <f t="shared" si="1"/>
        <v>#DIV/0!</v>
      </c>
      <c r="J21" s="480" t="e">
        <f t="shared" si="1"/>
        <v>#DIV/0!</v>
      </c>
      <c r="K21" s="92" t="s">
        <v>255</v>
      </c>
      <c r="L21" s="481">
        <f t="shared" ref="L21:Q21" si="2">SUM(L11:L20)</f>
        <v>0</v>
      </c>
      <c r="M21" s="481">
        <f t="shared" si="2"/>
        <v>0</v>
      </c>
      <c r="N21" s="482">
        <f t="shared" si="2"/>
        <v>0</v>
      </c>
      <c r="O21" s="483">
        <f t="shared" si="2"/>
        <v>0</v>
      </c>
      <c r="P21" s="483">
        <f t="shared" si="2"/>
        <v>0</v>
      </c>
      <c r="Q21" s="483">
        <f t="shared" si="2"/>
        <v>0</v>
      </c>
      <c r="R21" s="67"/>
      <c r="S21" s="65"/>
      <c r="T21" s="65"/>
      <c r="U21" s="65"/>
      <c r="V21" s="65"/>
      <c r="W21" s="65"/>
      <c r="X21" s="65"/>
      <c r="Y21" s="12"/>
      <c r="Z21" s="12"/>
      <c r="AA21" s="12"/>
      <c r="AB21" s="12"/>
      <c r="AC21" s="12"/>
      <c r="AD21" s="12"/>
    </row>
    <row r="22" spans="2:30" ht="23.25" customHeight="1" thickBot="1" x14ac:dyDescent="0.25">
      <c r="B22" s="713" t="s">
        <v>20</v>
      </c>
      <c r="C22" s="714"/>
      <c r="D22" s="715"/>
      <c r="E22" s="486">
        <f t="shared" ref="E22:J22" si="3">SUM(E11:E20)</f>
        <v>0</v>
      </c>
      <c r="F22" s="486">
        <f t="shared" si="3"/>
        <v>0</v>
      </c>
      <c r="G22" s="487">
        <f t="shared" si="3"/>
        <v>0</v>
      </c>
      <c r="H22" s="488">
        <f t="shared" si="3"/>
        <v>0</v>
      </c>
      <c r="I22" s="488">
        <f t="shared" si="3"/>
        <v>0</v>
      </c>
      <c r="J22" s="488">
        <f t="shared" si="3"/>
        <v>0</v>
      </c>
      <c r="K22" s="345"/>
      <c r="L22" s="345"/>
      <c r="M22" s="345"/>
      <c r="N22" s="345"/>
      <c r="O22" s="345"/>
      <c r="P22" s="345"/>
      <c r="Q22" s="192"/>
      <c r="R22" s="69"/>
      <c r="S22" s="65"/>
      <c r="T22" s="65"/>
      <c r="U22" s="65"/>
      <c r="V22" s="65"/>
      <c r="W22" s="65"/>
      <c r="X22" s="65"/>
      <c r="Y22" s="12"/>
      <c r="Z22" s="12"/>
      <c r="AA22" s="12"/>
      <c r="AB22" s="12"/>
      <c r="AC22" s="12"/>
      <c r="AD22" s="12"/>
    </row>
    <row r="23" spans="2:30" s="9" customFormat="1" ht="15.75" thickBot="1" x14ac:dyDescent="0.25">
      <c r="B23" s="70"/>
      <c r="C23" s="70"/>
      <c r="D23" s="70"/>
      <c r="E23" s="71"/>
      <c r="F23" s="71"/>
      <c r="G23" s="71"/>
      <c r="H23" s="71"/>
      <c r="I23" s="71"/>
      <c r="J23" s="71"/>
      <c r="K23" s="46"/>
      <c r="L23" s="72"/>
      <c r="M23" s="72"/>
      <c r="N23" s="72"/>
      <c r="O23" s="72"/>
      <c r="P23" s="72"/>
      <c r="Q23" s="72"/>
      <c r="R23" s="46"/>
      <c r="S23" s="72"/>
      <c r="T23" s="72"/>
      <c r="U23" s="72"/>
      <c r="V23" s="72"/>
      <c r="W23" s="72"/>
      <c r="X23" s="72"/>
      <c r="Y23" s="15"/>
      <c r="Z23" s="15"/>
      <c r="AA23" s="15"/>
      <c r="AB23" s="15"/>
      <c r="AC23" s="15"/>
      <c r="AD23" s="15"/>
    </row>
    <row r="24" spans="2:30" s="9" customFormat="1" ht="28.5" customHeight="1" thickBot="1" x14ac:dyDescent="0.25">
      <c r="B24" s="147"/>
      <c r="C24" s="681" t="s">
        <v>374</v>
      </c>
      <c r="D24" s="681"/>
      <c r="E24" s="681"/>
      <c r="F24" s="681"/>
      <c r="G24" s="681"/>
      <c r="H24" s="681"/>
      <c r="I24" s="681"/>
      <c r="J24" s="680" t="s">
        <v>375</v>
      </c>
      <c r="K24" s="681"/>
      <c r="L24" s="681"/>
      <c r="M24" s="681"/>
      <c r="N24" s="681"/>
      <c r="O24" s="681"/>
      <c r="P24" s="688"/>
      <c r="Q24" s="185"/>
      <c r="R24" s="185"/>
      <c r="S24" s="185"/>
      <c r="T24" s="185"/>
      <c r="U24" s="185"/>
      <c r="V24" s="185"/>
      <c r="W24" s="185"/>
      <c r="X24" s="15"/>
      <c r="Y24" s="15"/>
      <c r="Z24" s="15"/>
      <c r="AA24" s="15"/>
      <c r="AB24" s="15"/>
      <c r="AC24" s="15"/>
    </row>
    <row r="25" spans="2:30" s="9" customFormat="1" ht="72.75" customHeight="1" x14ac:dyDescent="0.2">
      <c r="B25" s="327" t="s">
        <v>3</v>
      </c>
      <c r="C25" s="327" t="s">
        <v>245</v>
      </c>
      <c r="D25" s="95">
        <f>Inhaltsverzeichnis!D18</f>
        <v>2017</v>
      </c>
      <c r="E25" s="95">
        <f>D25+1</f>
        <v>2018</v>
      </c>
      <c r="F25" s="95">
        <f>E25+1</f>
        <v>2019</v>
      </c>
      <c r="G25" s="95">
        <f>F25+1</f>
        <v>2020</v>
      </c>
      <c r="H25" s="95">
        <f>G25+1</f>
        <v>2021</v>
      </c>
      <c r="I25" s="95">
        <f>H25+1</f>
        <v>2022</v>
      </c>
      <c r="J25" s="327" t="s">
        <v>244</v>
      </c>
      <c r="K25" s="95">
        <f>Inhaltsverzeichnis!D18</f>
        <v>2017</v>
      </c>
      <c r="L25" s="95">
        <f>K25+1</f>
        <v>2018</v>
      </c>
      <c r="M25" s="95">
        <f>L25+1</f>
        <v>2019</v>
      </c>
      <c r="N25" s="95">
        <f>M25+1</f>
        <v>2020</v>
      </c>
      <c r="O25" s="95">
        <f>N25+1</f>
        <v>2021</v>
      </c>
      <c r="P25" s="95">
        <f>O25+1</f>
        <v>2022</v>
      </c>
      <c r="Q25" s="185"/>
      <c r="R25" s="185"/>
      <c r="S25" s="185"/>
      <c r="T25" s="185"/>
      <c r="U25" s="185"/>
      <c r="V25" s="185"/>
      <c r="W25" s="185"/>
      <c r="X25" s="15"/>
      <c r="Y25" s="15"/>
      <c r="Z25" s="15"/>
      <c r="AA25" s="15"/>
      <c r="AB25" s="15"/>
    </row>
    <row r="26" spans="2:30" s="9" customFormat="1" ht="19.5" customHeight="1" x14ac:dyDescent="0.35">
      <c r="B26" s="328" t="s">
        <v>346</v>
      </c>
      <c r="C26" s="137">
        <f>'2.a Energieinput und Emissionen'!C60</f>
        <v>0.442</v>
      </c>
      <c r="D26" s="448">
        <f>$C26*E11</f>
        <v>0</v>
      </c>
      <c r="E26" s="448">
        <f>$C26*F11</f>
        <v>0</v>
      </c>
      <c r="F26" s="448">
        <f t="shared" ref="D26:I35" si="4">$C26*G11</f>
        <v>0</v>
      </c>
      <c r="G26" s="448">
        <f t="shared" si="4"/>
        <v>0</v>
      </c>
      <c r="H26" s="448">
        <f t="shared" si="4"/>
        <v>0</v>
      </c>
      <c r="I26" s="448">
        <f t="shared" si="4"/>
        <v>0</v>
      </c>
      <c r="J26" s="137">
        <f>'2.a Energieinput und Emissionen'!J60</f>
        <v>0.245</v>
      </c>
      <c r="K26" s="448">
        <f t="shared" ref="K26:K35" si="5">$J26*E11</f>
        <v>0</v>
      </c>
      <c r="L26" s="448">
        <f t="shared" ref="L26:L35" si="6">$J26*F11</f>
        <v>0</v>
      </c>
      <c r="M26" s="448">
        <f t="shared" ref="M26:M35" si="7">$J26*G11</f>
        <v>0</v>
      </c>
      <c r="N26" s="448">
        <f t="shared" ref="N26:N35" si="8">$J26*H11</f>
        <v>0</v>
      </c>
      <c r="O26" s="448">
        <f t="shared" ref="O26:O35" si="9">$J26*I11</f>
        <v>0</v>
      </c>
      <c r="P26" s="448">
        <f t="shared" ref="P26:P35" si="10">$J26*J11</f>
        <v>0</v>
      </c>
      <c r="Q26" s="185"/>
      <c r="R26" s="185"/>
      <c r="S26" s="185"/>
      <c r="T26" s="185"/>
      <c r="U26" s="185"/>
      <c r="V26" s="185"/>
      <c r="W26" s="185"/>
      <c r="X26" s="15"/>
      <c r="Y26" s="15"/>
      <c r="Z26" s="15"/>
      <c r="AA26" s="15"/>
      <c r="AB26" s="15"/>
    </row>
    <row r="27" spans="2:30" s="9" customFormat="1" ht="19.5" customHeight="1" x14ac:dyDescent="0.2">
      <c r="B27" s="328" t="s">
        <v>72</v>
      </c>
      <c r="C27" s="137">
        <f>'2.a Energieinput und Emissionen'!C61</f>
        <v>0.10333000000000001</v>
      </c>
      <c r="D27" s="448">
        <f t="shared" si="4"/>
        <v>0</v>
      </c>
      <c r="E27" s="448">
        <f t="shared" si="4"/>
        <v>0</v>
      </c>
      <c r="F27" s="448">
        <f t="shared" si="4"/>
        <v>0</v>
      </c>
      <c r="G27" s="448">
        <f t="shared" si="4"/>
        <v>0</v>
      </c>
      <c r="H27" s="448">
        <f t="shared" si="4"/>
        <v>0</v>
      </c>
      <c r="I27" s="448">
        <f t="shared" si="4"/>
        <v>0</v>
      </c>
      <c r="J27" s="137">
        <f>'2.a Energieinput und Emissionen'!J61</f>
        <v>0.18895000000000001</v>
      </c>
      <c r="K27" s="448">
        <f t="shared" si="5"/>
        <v>0</v>
      </c>
      <c r="L27" s="448">
        <f t="shared" si="6"/>
        <v>0</v>
      </c>
      <c r="M27" s="448">
        <f t="shared" si="7"/>
        <v>0</v>
      </c>
      <c r="N27" s="448">
        <f t="shared" si="8"/>
        <v>0</v>
      </c>
      <c r="O27" s="448">
        <f t="shared" si="9"/>
        <v>0</v>
      </c>
      <c r="P27" s="448">
        <f t="shared" si="10"/>
        <v>0</v>
      </c>
      <c r="Q27" s="185"/>
      <c r="R27" s="185"/>
      <c r="S27" s="185"/>
      <c r="T27" s="185"/>
      <c r="U27" s="185"/>
      <c r="V27" s="185"/>
      <c r="W27" s="185"/>
      <c r="X27" s="15"/>
      <c r="Y27" s="15"/>
      <c r="Z27" s="15"/>
      <c r="AA27" s="15"/>
      <c r="AB27" s="15"/>
    </row>
    <row r="28" spans="2:30" s="9" customFormat="1" ht="19.5" customHeight="1" x14ac:dyDescent="0.2">
      <c r="B28" s="328" t="str">
        <f>B13</f>
        <v>Erdgas</v>
      </c>
      <c r="C28" s="137">
        <f>'2.a Energieinput und Emissionen'!C62</f>
        <v>6.0352000000000003E-2</v>
      </c>
      <c r="D28" s="448">
        <f t="shared" si="4"/>
        <v>0</v>
      </c>
      <c r="E28" s="448">
        <f t="shared" si="4"/>
        <v>0</v>
      </c>
      <c r="F28" s="448">
        <f t="shared" si="4"/>
        <v>0</v>
      </c>
      <c r="G28" s="448">
        <f t="shared" si="4"/>
        <v>0</v>
      </c>
      <c r="H28" s="448">
        <f t="shared" si="4"/>
        <v>0</v>
      </c>
      <c r="I28" s="448">
        <f t="shared" si="4"/>
        <v>0</v>
      </c>
      <c r="J28" s="137">
        <f>'2.a Energieinput und Emissionen'!J62</f>
        <v>1.4630000000000001E-3</v>
      </c>
      <c r="K28" s="448">
        <f t="shared" si="5"/>
        <v>0</v>
      </c>
      <c r="L28" s="448">
        <f t="shared" si="6"/>
        <v>0</v>
      </c>
      <c r="M28" s="448">
        <f t="shared" si="7"/>
        <v>0</v>
      </c>
      <c r="N28" s="448">
        <f t="shared" si="8"/>
        <v>0</v>
      </c>
      <c r="O28" s="448">
        <f t="shared" si="9"/>
        <v>0</v>
      </c>
      <c r="P28" s="448">
        <f t="shared" si="10"/>
        <v>0</v>
      </c>
      <c r="Q28" s="185"/>
      <c r="R28" s="185"/>
      <c r="S28" s="185"/>
      <c r="T28" s="185"/>
      <c r="U28" s="185"/>
      <c r="V28" s="185"/>
      <c r="W28" s="185"/>
      <c r="X28" s="15"/>
      <c r="Y28" s="15"/>
      <c r="Z28" s="15"/>
      <c r="AA28" s="15"/>
      <c r="AB28" s="15"/>
    </row>
    <row r="29" spans="2:30" ht="19.5" customHeight="1" x14ac:dyDescent="0.2">
      <c r="B29" s="489" t="s">
        <v>342</v>
      </c>
      <c r="C29" s="137">
        <f>'2.a Energieinput und Emissionen'!C63</f>
        <v>0.36532999999999999</v>
      </c>
      <c r="D29" s="448">
        <f t="shared" si="4"/>
        <v>0</v>
      </c>
      <c r="E29" s="448">
        <f t="shared" si="4"/>
        <v>0</v>
      </c>
      <c r="F29" s="448">
        <f t="shared" si="4"/>
        <v>0</v>
      </c>
      <c r="G29" s="448">
        <f t="shared" si="4"/>
        <v>0</v>
      </c>
      <c r="H29" s="448">
        <f t="shared" si="4"/>
        <v>0</v>
      </c>
      <c r="I29" s="448">
        <f t="shared" si="4"/>
        <v>0</v>
      </c>
      <c r="J29" s="137">
        <f>'2.a Energieinput und Emissionen'!J63</f>
        <v>0.14394999999999999</v>
      </c>
      <c r="K29" s="448">
        <f t="shared" si="5"/>
        <v>0</v>
      </c>
      <c r="L29" s="448">
        <f t="shared" si="6"/>
        <v>0</v>
      </c>
      <c r="M29" s="448">
        <f t="shared" si="7"/>
        <v>0</v>
      </c>
      <c r="N29" s="448">
        <f t="shared" si="8"/>
        <v>0</v>
      </c>
      <c r="O29" s="448">
        <f t="shared" si="9"/>
        <v>0</v>
      </c>
      <c r="P29" s="448">
        <f t="shared" si="10"/>
        <v>0</v>
      </c>
      <c r="Q29" s="163"/>
      <c r="R29" s="163"/>
      <c r="S29" s="163"/>
      <c r="T29" s="163"/>
      <c r="U29" s="163"/>
      <c r="V29" s="163"/>
      <c r="W29" s="163"/>
    </row>
    <row r="30" spans="2:30" s="9" customFormat="1" ht="19.5" customHeight="1" x14ac:dyDescent="0.2">
      <c r="B30" s="328" t="s">
        <v>73</v>
      </c>
      <c r="C30" s="137">
        <f>'2.a Energieinput und Emissionen'!C64</f>
        <v>0.32999000000000001</v>
      </c>
      <c r="D30" s="448">
        <f t="shared" si="4"/>
        <v>0</v>
      </c>
      <c r="E30" s="448">
        <f t="shared" si="4"/>
        <v>0</v>
      </c>
      <c r="F30" s="448">
        <f t="shared" si="4"/>
        <v>0</v>
      </c>
      <c r="G30" s="448">
        <f t="shared" si="4"/>
        <v>0</v>
      </c>
      <c r="H30" s="448">
        <f t="shared" si="4"/>
        <v>0</v>
      </c>
      <c r="I30" s="448">
        <f t="shared" si="4"/>
        <v>0</v>
      </c>
      <c r="J30" s="137">
        <f>'2.a Energieinput und Emissionen'!J64</f>
        <v>9.2799999999999994E-2</v>
      </c>
      <c r="K30" s="448">
        <f t="shared" si="5"/>
        <v>0</v>
      </c>
      <c r="L30" s="448">
        <f t="shared" si="6"/>
        <v>0</v>
      </c>
      <c r="M30" s="448">
        <f t="shared" si="7"/>
        <v>0</v>
      </c>
      <c r="N30" s="448">
        <f t="shared" si="8"/>
        <v>0</v>
      </c>
      <c r="O30" s="448">
        <f t="shared" si="9"/>
        <v>0</v>
      </c>
      <c r="P30" s="448">
        <f t="shared" si="10"/>
        <v>0</v>
      </c>
      <c r="Q30" s="185"/>
      <c r="R30" s="185"/>
      <c r="S30" s="185"/>
      <c r="T30" s="185"/>
      <c r="U30" s="185"/>
      <c r="V30" s="185"/>
      <c r="W30" s="185"/>
      <c r="X30" s="15"/>
      <c r="Y30" s="15"/>
      <c r="Z30" s="15"/>
      <c r="AA30" s="15"/>
      <c r="AB30" s="15"/>
    </row>
    <row r="31" spans="2:30" ht="19.5" customHeight="1" x14ac:dyDescent="0.2">
      <c r="B31" s="489" t="s">
        <v>108</v>
      </c>
      <c r="C31" s="137">
        <f>'2.a Energieinput und Emissionen'!C65</f>
        <v>0.25700000000000001</v>
      </c>
      <c r="D31" s="448">
        <f t="shared" si="4"/>
        <v>0</v>
      </c>
      <c r="E31" s="448">
        <f t="shared" si="4"/>
        <v>0</v>
      </c>
      <c r="F31" s="448">
        <f t="shared" si="4"/>
        <v>0</v>
      </c>
      <c r="G31" s="448">
        <f t="shared" si="4"/>
        <v>0</v>
      </c>
      <c r="H31" s="448">
        <f t="shared" si="4"/>
        <v>0</v>
      </c>
      <c r="I31" s="448">
        <f t="shared" si="4"/>
        <v>0</v>
      </c>
      <c r="J31" s="137">
        <f>'2.a Energieinput und Emissionen'!J65</f>
        <v>0.113</v>
      </c>
      <c r="K31" s="448">
        <f t="shared" si="5"/>
        <v>0</v>
      </c>
      <c r="L31" s="448">
        <f t="shared" si="6"/>
        <v>0</v>
      </c>
      <c r="M31" s="448">
        <f t="shared" si="7"/>
        <v>0</v>
      </c>
      <c r="N31" s="448">
        <f t="shared" si="8"/>
        <v>0</v>
      </c>
      <c r="O31" s="448">
        <f t="shared" si="9"/>
        <v>0</v>
      </c>
      <c r="P31" s="448">
        <f t="shared" si="10"/>
        <v>0</v>
      </c>
      <c r="Q31" s="163"/>
      <c r="R31" s="163"/>
      <c r="S31" s="163"/>
      <c r="T31" s="163"/>
      <c r="U31" s="163"/>
      <c r="V31" s="163"/>
      <c r="W31" s="163"/>
    </row>
    <row r="32" spans="2:30" s="9" customFormat="1" ht="29.25" customHeight="1" x14ac:dyDescent="0.2">
      <c r="B32" s="176" t="s">
        <v>343</v>
      </c>
      <c r="C32" s="137">
        <f>'2.a Energieinput und Emissionen'!C66</f>
        <v>6.1365999999999997E-2</v>
      </c>
      <c r="D32" s="448">
        <f t="shared" si="4"/>
        <v>0</v>
      </c>
      <c r="E32" s="448">
        <f t="shared" si="4"/>
        <v>0</v>
      </c>
      <c r="F32" s="448">
        <f t="shared" si="4"/>
        <v>0</v>
      </c>
      <c r="G32" s="448">
        <f t="shared" si="4"/>
        <v>0</v>
      </c>
      <c r="H32" s="448">
        <f t="shared" si="4"/>
        <v>0</v>
      </c>
      <c r="I32" s="448">
        <f t="shared" si="4"/>
        <v>0</v>
      </c>
      <c r="J32" s="137">
        <f>'2.a Energieinput und Emissionen'!J66</f>
        <v>7.0768999999999999E-2</v>
      </c>
      <c r="K32" s="448">
        <f t="shared" si="5"/>
        <v>0</v>
      </c>
      <c r="L32" s="448">
        <f t="shared" si="6"/>
        <v>0</v>
      </c>
      <c r="M32" s="448">
        <f t="shared" si="7"/>
        <v>0</v>
      </c>
      <c r="N32" s="448">
        <f t="shared" si="8"/>
        <v>0</v>
      </c>
      <c r="O32" s="448">
        <f t="shared" si="9"/>
        <v>0</v>
      </c>
      <c r="P32" s="448">
        <f t="shared" si="10"/>
        <v>0</v>
      </c>
      <c r="Q32" s="185"/>
      <c r="R32" s="185"/>
      <c r="S32" s="185"/>
      <c r="T32" s="185"/>
      <c r="U32" s="185"/>
      <c r="V32" s="185"/>
      <c r="W32" s="185"/>
      <c r="X32" s="15"/>
      <c r="Y32" s="15"/>
      <c r="Z32" s="15"/>
      <c r="AA32" s="15"/>
      <c r="AB32" s="15"/>
    </row>
    <row r="33" spans="2:30" s="9" customFormat="1" ht="19.5" customHeight="1" x14ac:dyDescent="0.2">
      <c r="B33" s="328" t="str">
        <f>B18</f>
        <v>Erdgas (Kfz)</v>
      </c>
      <c r="C33" s="137">
        <f>'2.a Energieinput und Emissionen'!C67</f>
        <v>5.8310000000000001E-2</v>
      </c>
      <c r="D33" s="448">
        <f t="shared" si="4"/>
        <v>0</v>
      </c>
      <c r="E33" s="448">
        <f t="shared" si="4"/>
        <v>0</v>
      </c>
      <c r="F33" s="448">
        <f t="shared" si="4"/>
        <v>0</v>
      </c>
      <c r="G33" s="448">
        <f t="shared" si="4"/>
        <v>0</v>
      </c>
      <c r="H33" s="448">
        <f t="shared" si="4"/>
        <v>0</v>
      </c>
      <c r="I33" s="448">
        <f t="shared" si="4"/>
        <v>0</v>
      </c>
      <c r="J33" s="137">
        <f>'2.a Energieinput und Emissionen'!J67</f>
        <v>1E-3</v>
      </c>
      <c r="K33" s="448">
        <f t="shared" si="5"/>
        <v>0</v>
      </c>
      <c r="L33" s="448">
        <f t="shared" si="6"/>
        <v>0</v>
      </c>
      <c r="M33" s="448">
        <f t="shared" si="7"/>
        <v>0</v>
      </c>
      <c r="N33" s="448">
        <f t="shared" si="8"/>
        <v>0</v>
      </c>
      <c r="O33" s="448">
        <f t="shared" si="9"/>
        <v>0</v>
      </c>
      <c r="P33" s="448">
        <f t="shared" si="10"/>
        <v>0</v>
      </c>
      <c r="Q33" s="185"/>
      <c r="R33" s="185"/>
      <c r="S33" s="185"/>
      <c r="T33" s="185"/>
      <c r="U33" s="185"/>
      <c r="V33" s="185"/>
      <c r="W33" s="185"/>
      <c r="X33" s="15"/>
      <c r="Y33" s="15"/>
      <c r="Z33" s="15"/>
      <c r="AA33" s="15"/>
      <c r="AB33" s="15"/>
    </row>
    <row r="34" spans="2:30" s="9" customFormat="1" ht="19.5" customHeight="1" x14ac:dyDescent="0.2">
      <c r="B34" s="328" t="str">
        <f>B19</f>
        <v>Diesel</v>
      </c>
      <c r="C34" s="137">
        <f>'2.a Energieinput und Emissionen'!C68</f>
        <v>0.33352999999999999</v>
      </c>
      <c r="D34" s="448">
        <f t="shared" si="4"/>
        <v>0</v>
      </c>
      <c r="E34" s="448">
        <f t="shared" si="4"/>
        <v>0</v>
      </c>
      <c r="F34" s="448">
        <f t="shared" si="4"/>
        <v>0</v>
      </c>
      <c r="G34" s="448">
        <f t="shared" si="4"/>
        <v>0</v>
      </c>
      <c r="H34" s="448">
        <f t="shared" si="4"/>
        <v>0</v>
      </c>
      <c r="I34" s="448">
        <f t="shared" si="4"/>
        <v>0</v>
      </c>
      <c r="J34" s="137">
        <f>'2.a Energieinput und Emissionen'!J68</f>
        <v>6.7489000000000004E-3</v>
      </c>
      <c r="K34" s="448">
        <f t="shared" si="5"/>
        <v>0</v>
      </c>
      <c r="L34" s="448">
        <f t="shared" si="6"/>
        <v>0</v>
      </c>
      <c r="M34" s="448">
        <f t="shared" si="7"/>
        <v>0</v>
      </c>
      <c r="N34" s="448">
        <f t="shared" si="8"/>
        <v>0</v>
      </c>
      <c r="O34" s="448">
        <f t="shared" si="9"/>
        <v>0</v>
      </c>
      <c r="P34" s="448">
        <f t="shared" si="10"/>
        <v>0</v>
      </c>
      <c r="Q34" s="185"/>
      <c r="R34" s="185"/>
      <c r="S34" s="185"/>
      <c r="T34" s="185"/>
      <c r="U34" s="185"/>
      <c r="V34" s="185"/>
      <c r="W34" s="185"/>
      <c r="X34" s="15"/>
      <c r="Y34" s="15"/>
      <c r="Z34" s="15"/>
      <c r="AA34" s="15"/>
      <c r="AB34" s="15"/>
    </row>
    <row r="35" spans="2:30" ht="19.5" customHeight="1" thickBot="1" x14ac:dyDescent="0.25">
      <c r="B35" s="490" t="s">
        <v>16</v>
      </c>
      <c r="C35" s="137">
        <f>'2.a Energieinput und Emissionen'!C69</f>
        <v>3.7999999999999999E-2</v>
      </c>
      <c r="D35" s="473">
        <f t="shared" si="4"/>
        <v>0</v>
      </c>
      <c r="E35" s="473">
        <f t="shared" si="4"/>
        <v>0</v>
      </c>
      <c r="F35" s="473">
        <f t="shared" si="4"/>
        <v>0</v>
      </c>
      <c r="G35" s="473">
        <f t="shared" si="4"/>
        <v>0</v>
      </c>
      <c r="H35" s="473">
        <f t="shared" si="4"/>
        <v>0</v>
      </c>
      <c r="I35" s="473">
        <f t="shared" si="4"/>
        <v>0</v>
      </c>
      <c r="J35" s="137">
        <f>'2.a Energieinput und Emissionen'!J69</f>
        <v>8.0000000000000004E-4</v>
      </c>
      <c r="K35" s="473">
        <f t="shared" si="5"/>
        <v>0</v>
      </c>
      <c r="L35" s="473">
        <f t="shared" si="6"/>
        <v>0</v>
      </c>
      <c r="M35" s="473">
        <f t="shared" si="7"/>
        <v>0</v>
      </c>
      <c r="N35" s="473">
        <f t="shared" si="8"/>
        <v>0</v>
      </c>
      <c r="O35" s="473">
        <f t="shared" si="9"/>
        <v>0</v>
      </c>
      <c r="P35" s="473">
        <f t="shared" si="10"/>
        <v>0</v>
      </c>
      <c r="Q35" s="163"/>
      <c r="R35" s="163"/>
      <c r="S35" s="163"/>
      <c r="T35" s="163"/>
      <c r="U35" s="163"/>
      <c r="V35" s="163"/>
      <c r="W35" s="163"/>
    </row>
    <row r="36" spans="2:30" s="9" customFormat="1" ht="22.5" customHeight="1" thickBot="1" x14ac:dyDescent="0.25">
      <c r="B36" s="99" t="s">
        <v>20</v>
      </c>
      <c r="C36" s="101"/>
      <c r="D36" s="481">
        <f t="shared" ref="D36:I36" si="11">SUM(D26:D35)</f>
        <v>0</v>
      </c>
      <c r="E36" s="482">
        <f t="shared" si="11"/>
        <v>0</v>
      </c>
      <c r="F36" s="484">
        <f t="shared" si="11"/>
        <v>0</v>
      </c>
      <c r="G36" s="482">
        <f t="shared" si="11"/>
        <v>0</v>
      </c>
      <c r="H36" s="482">
        <f t="shared" si="11"/>
        <v>0</v>
      </c>
      <c r="I36" s="483">
        <f t="shared" si="11"/>
        <v>0</v>
      </c>
      <c r="J36" s="485"/>
      <c r="K36" s="481">
        <f t="shared" ref="K36:P36" si="12">SUM(K26:K35)</f>
        <v>0</v>
      </c>
      <c r="L36" s="481">
        <f t="shared" si="12"/>
        <v>0</v>
      </c>
      <c r="M36" s="482">
        <f t="shared" si="12"/>
        <v>0</v>
      </c>
      <c r="N36" s="484">
        <f t="shared" si="12"/>
        <v>0</v>
      </c>
      <c r="O36" s="482">
        <f t="shared" si="12"/>
        <v>0</v>
      </c>
      <c r="P36" s="483">
        <f t="shared" si="12"/>
        <v>0</v>
      </c>
      <c r="Q36" s="185"/>
      <c r="R36" s="185"/>
      <c r="S36" s="185"/>
      <c r="T36" s="185"/>
      <c r="U36" s="185"/>
      <c r="V36" s="185"/>
      <c r="W36" s="185"/>
      <c r="X36" s="15"/>
      <c r="Y36" s="15"/>
      <c r="Z36" s="15"/>
      <c r="AA36" s="15"/>
      <c r="AB36" s="15"/>
      <c r="AC36" s="15"/>
    </row>
    <row r="37" spans="2:30" s="9" customFormat="1" ht="15.75" thickBot="1" x14ac:dyDescent="0.25">
      <c r="B37" s="70"/>
      <c r="C37" s="70"/>
      <c r="D37" s="70"/>
      <c r="E37" s="71"/>
      <c r="F37" s="71"/>
      <c r="G37" s="71"/>
      <c r="H37" s="71"/>
      <c r="I37" s="71"/>
      <c r="J37" s="71"/>
      <c r="K37" s="46"/>
      <c r="L37" s="72"/>
      <c r="M37" s="72"/>
      <c r="N37" s="72"/>
      <c r="O37" s="72"/>
      <c r="P37" s="72"/>
      <c r="Q37" s="72"/>
      <c r="R37" s="46"/>
      <c r="S37" s="72"/>
      <c r="T37" s="72"/>
      <c r="U37" s="72"/>
      <c r="V37" s="72"/>
      <c r="W37" s="72"/>
      <c r="X37" s="72"/>
      <c r="Y37" s="15"/>
      <c r="Z37" s="15"/>
      <c r="AA37" s="15"/>
      <c r="AB37" s="15"/>
      <c r="AC37" s="15"/>
      <c r="AD37" s="15"/>
    </row>
    <row r="38" spans="2:30" s="9" customFormat="1" ht="30.75" customHeight="1" thickBot="1" x14ac:dyDescent="0.25">
      <c r="B38" s="147"/>
      <c r="C38" s="148"/>
      <c r="D38" s="681" t="s">
        <v>373</v>
      </c>
      <c r="E38" s="681"/>
      <c r="F38" s="681"/>
      <c r="G38" s="681"/>
      <c r="H38" s="681"/>
      <c r="I38" s="688"/>
      <c r="J38" s="46"/>
      <c r="K38" s="46"/>
      <c r="L38" s="46"/>
      <c r="M38" s="46"/>
      <c r="N38" s="46"/>
      <c r="O38" s="46"/>
      <c r="P38" s="46"/>
      <c r="Q38" s="46"/>
      <c r="R38" s="46"/>
      <c r="S38" s="46"/>
      <c r="T38" s="46"/>
      <c r="U38" s="46"/>
      <c r="V38" s="46"/>
      <c r="W38" s="46"/>
      <c r="X38" s="15"/>
      <c r="Y38" s="15"/>
      <c r="Z38" s="15"/>
      <c r="AA38" s="15"/>
      <c r="AB38" s="15"/>
      <c r="AC38" s="15"/>
    </row>
    <row r="39" spans="2:30" s="9" customFormat="1" ht="74.25" customHeight="1" x14ac:dyDescent="0.2">
      <c r="B39" s="327" t="s">
        <v>3</v>
      </c>
      <c r="C39" s="327" t="s">
        <v>256</v>
      </c>
      <c r="D39" s="95">
        <f>Inhaltsverzeichnis!D18</f>
        <v>2017</v>
      </c>
      <c r="E39" s="95">
        <f>D39+1</f>
        <v>2018</v>
      </c>
      <c r="F39" s="95">
        <f>E39+1</f>
        <v>2019</v>
      </c>
      <c r="G39" s="95">
        <f>F39+1</f>
        <v>2020</v>
      </c>
      <c r="H39" s="95">
        <f>G39+1</f>
        <v>2021</v>
      </c>
      <c r="I39" s="95">
        <f>H39+1</f>
        <v>2022</v>
      </c>
      <c r="J39" s="46"/>
      <c r="K39" s="46"/>
      <c r="L39" s="46"/>
      <c r="M39" s="46"/>
      <c r="N39" s="46"/>
      <c r="O39" s="46"/>
      <c r="P39" s="46"/>
      <c r="Q39" s="46"/>
      <c r="R39" s="46"/>
      <c r="S39" s="46"/>
      <c r="T39" s="46"/>
      <c r="U39" s="46"/>
      <c r="V39" s="46"/>
      <c r="W39" s="46"/>
      <c r="X39" s="15"/>
      <c r="Y39" s="15"/>
      <c r="Z39" s="15"/>
      <c r="AA39" s="15"/>
      <c r="AB39" s="15"/>
      <c r="AC39" s="15"/>
    </row>
    <row r="40" spans="2:30" s="9" customFormat="1" ht="18" customHeight="1" x14ac:dyDescent="0.2">
      <c r="B40" s="161" t="s">
        <v>5</v>
      </c>
      <c r="C40" s="137">
        <f>'2.a Energieinput und Emissionen'!C74</f>
        <v>2.9000000000000001E-2</v>
      </c>
      <c r="D40" s="448">
        <f t="shared" ref="D40:I49" si="13">E11*$C40</f>
        <v>0</v>
      </c>
      <c r="E40" s="448">
        <f t="shared" si="13"/>
        <v>0</v>
      </c>
      <c r="F40" s="448">
        <f t="shared" si="13"/>
        <v>0</v>
      </c>
      <c r="G40" s="448">
        <f t="shared" si="13"/>
        <v>0</v>
      </c>
      <c r="H40" s="448">
        <f t="shared" si="13"/>
        <v>0</v>
      </c>
      <c r="I40" s="448">
        <f t="shared" si="13"/>
        <v>0</v>
      </c>
      <c r="J40" s="46"/>
      <c r="K40" s="46"/>
      <c r="L40" s="46"/>
      <c r="M40" s="46"/>
      <c r="N40" s="46"/>
      <c r="O40" s="46"/>
      <c r="P40" s="46"/>
      <c r="Q40" s="46"/>
      <c r="R40" s="46"/>
      <c r="S40" s="46"/>
      <c r="T40" s="46"/>
      <c r="U40" s="46"/>
      <c r="V40" s="46"/>
      <c r="W40" s="46"/>
      <c r="X40" s="15"/>
      <c r="Y40" s="15"/>
      <c r="Z40" s="15"/>
      <c r="AA40" s="15"/>
      <c r="AB40" s="15"/>
      <c r="AC40" s="15"/>
    </row>
    <row r="41" spans="2:30" s="9" customFormat="1" ht="18" customHeight="1" x14ac:dyDescent="0.2">
      <c r="B41" s="161" t="s">
        <v>72</v>
      </c>
      <c r="C41" s="137">
        <f>'2.a Energieinput und Emissionen'!C75</f>
        <v>2.3085999999999999E-2</v>
      </c>
      <c r="D41" s="448">
        <f t="shared" si="13"/>
        <v>0</v>
      </c>
      <c r="E41" s="448">
        <f t="shared" si="13"/>
        <v>0</v>
      </c>
      <c r="F41" s="448">
        <f t="shared" si="13"/>
        <v>0</v>
      </c>
      <c r="G41" s="448">
        <f t="shared" si="13"/>
        <v>0</v>
      </c>
      <c r="H41" s="448">
        <f t="shared" si="13"/>
        <v>0</v>
      </c>
      <c r="I41" s="448">
        <f t="shared" si="13"/>
        <v>0</v>
      </c>
      <c r="J41" s="46"/>
      <c r="K41" s="46"/>
      <c r="L41" s="46"/>
      <c r="M41" s="46"/>
      <c r="N41" s="46"/>
      <c r="O41" s="46"/>
      <c r="P41" s="46"/>
      <c r="Q41" s="46"/>
      <c r="R41" s="46"/>
      <c r="S41" s="46"/>
      <c r="T41" s="46"/>
      <c r="U41" s="46"/>
      <c r="V41" s="46"/>
      <c r="W41" s="46"/>
      <c r="X41" s="15"/>
      <c r="Y41" s="15"/>
      <c r="Z41" s="15"/>
      <c r="AA41" s="15"/>
      <c r="AB41" s="15"/>
      <c r="AC41" s="15"/>
    </row>
    <row r="42" spans="2:30" s="9" customFormat="1" ht="18" customHeight="1" x14ac:dyDescent="0.2">
      <c r="B42" s="161" t="s">
        <v>10</v>
      </c>
      <c r="C42" s="137">
        <f>'2.a Energieinput und Emissionen'!C76</f>
        <v>6.4000000000000003E-3</v>
      </c>
      <c r="D42" s="448">
        <f t="shared" si="13"/>
        <v>0</v>
      </c>
      <c r="E42" s="448">
        <f t="shared" si="13"/>
        <v>0</v>
      </c>
      <c r="F42" s="448">
        <f t="shared" si="13"/>
        <v>0</v>
      </c>
      <c r="G42" s="448">
        <f t="shared" si="13"/>
        <v>0</v>
      </c>
      <c r="H42" s="448">
        <f t="shared" si="13"/>
        <v>0</v>
      </c>
      <c r="I42" s="448">
        <f t="shared" si="13"/>
        <v>0</v>
      </c>
      <c r="J42" s="46"/>
      <c r="K42" s="46"/>
      <c r="L42" s="46"/>
      <c r="M42" s="46"/>
      <c r="N42" s="46"/>
      <c r="O42" s="46"/>
      <c r="P42" s="46"/>
      <c r="Q42" s="46"/>
      <c r="R42" s="46"/>
      <c r="S42" s="46"/>
      <c r="T42" s="46"/>
      <c r="U42" s="46"/>
      <c r="V42" s="46"/>
      <c r="W42" s="46"/>
      <c r="X42" s="15"/>
      <c r="Y42" s="15"/>
      <c r="Z42" s="15"/>
      <c r="AA42" s="15"/>
      <c r="AB42" s="15"/>
      <c r="AC42" s="15"/>
    </row>
    <row r="43" spans="2:30" s="9" customFormat="1" ht="18" customHeight="1" x14ac:dyDescent="0.2">
      <c r="B43" s="161" t="s">
        <v>17</v>
      </c>
      <c r="C43" s="137">
        <f>'2.a Energieinput und Emissionen'!C77</f>
        <v>2.0715000000000001E-2</v>
      </c>
      <c r="D43" s="448">
        <f t="shared" si="13"/>
        <v>0</v>
      </c>
      <c r="E43" s="448">
        <f t="shared" si="13"/>
        <v>0</v>
      </c>
      <c r="F43" s="448">
        <f t="shared" si="13"/>
        <v>0</v>
      </c>
      <c r="G43" s="448">
        <f t="shared" si="13"/>
        <v>0</v>
      </c>
      <c r="H43" s="448">
        <f t="shared" si="13"/>
        <v>0</v>
      </c>
      <c r="I43" s="448">
        <f t="shared" si="13"/>
        <v>0</v>
      </c>
      <c r="J43" s="46"/>
      <c r="K43" s="46"/>
      <c r="L43" s="46"/>
      <c r="M43" s="46"/>
      <c r="N43" s="46"/>
      <c r="O43" s="46"/>
      <c r="P43" s="46"/>
      <c r="Q43" s="46"/>
      <c r="R43" s="46"/>
      <c r="S43" s="46"/>
      <c r="T43" s="46"/>
      <c r="U43" s="46"/>
      <c r="V43" s="46"/>
      <c r="W43" s="46"/>
      <c r="X43" s="15"/>
      <c r="Y43" s="15"/>
      <c r="Z43" s="15"/>
      <c r="AA43" s="15"/>
      <c r="AB43" s="15"/>
      <c r="AC43" s="15"/>
    </row>
    <row r="44" spans="2:30" s="9" customFormat="1" ht="18" customHeight="1" x14ac:dyDescent="0.2">
      <c r="B44" s="161" t="s">
        <v>73</v>
      </c>
      <c r="C44" s="137">
        <f>'2.a Energieinput und Emissionen'!C78</f>
        <v>5.0069000000000002E-2</v>
      </c>
      <c r="D44" s="448">
        <f t="shared" si="13"/>
        <v>0</v>
      </c>
      <c r="E44" s="448">
        <f t="shared" si="13"/>
        <v>0</v>
      </c>
      <c r="F44" s="448">
        <f t="shared" si="13"/>
        <v>0</v>
      </c>
      <c r="G44" s="448">
        <f t="shared" si="13"/>
        <v>0</v>
      </c>
      <c r="H44" s="448">
        <f t="shared" si="13"/>
        <v>0</v>
      </c>
      <c r="I44" s="448">
        <f t="shared" si="13"/>
        <v>0</v>
      </c>
      <c r="J44" s="46"/>
      <c r="K44" s="46"/>
      <c r="L44" s="46"/>
      <c r="M44" s="46"/>
      <c r="N44" s="46"/>
      <c r="O44" s="46"/>
      <c r="P44" s="46"/>
      <c r="Q44" s="46"/>
      <c r="R44" s="46"/>
      <c r="S44" s="46"/>
      <c r="T44" s="46"/>
      <c r="U44" s="46"/>
      <c r="V44" s="46"/>
      <c r="W44" s="46"/>
      <c r="X44" s="15"/>
      <c r="Y44" s="15"/>
      <c r="Z44" s="15"/>
      <c r="AA44" s="15"/>
      <c r="AB44" s="15"/>
      <c r="AC44" s="15"/>
    </row>
    <row r="45" spans="2:30" s="9" customFormat="1" ht="18" customHeight="1" x14ac:dyDescent="0.2">
      <c r="B45" s="161" t="s">
        <v>108</v>
      </c>
      <c r="C45" s="137">
        <f>'2.a Energieinput und Emissionen'!C79</f>
        <v>4.0233999999999999E-2</v>
      </c>
      <c r="D45" s="448">
        <f t="shared" si="13"/>
        <v>0</v>
      </c>
      <c r="E45" s="448">
        <f t="shared" si="13"/>
        <v>0</v>
      </c>
      <c r="F45" s="448">
        <f t="shared" si="13"/>
        <v>0</v>
      </c>
      <c r="G45" s="448">
        <f t="shared" si="13"/>
        <v>0</v>
      </c>
      <c r="H45" s="448">
        <f t="shared" si="13"/>
        <v>0</v>
      </c>
      <c r="I45" s="448">
        <f t="shared" si="13"/>
        <v>0</v>
      </c>
      <c r="J45" s="46"/>
      <c r="K45" s="46"/>
      <c r="L45" s="46"/>
      <c r="M45" s="46"/>
      <c r="N45" s="46"/>
      <c r="O45" s="46"/>
      <c r="P45" s="46"/>
      <c r="Q45" s="46"/>
      <c r="R45" s="46"/>
      <c r="S45" s="46"/>
      <c r="T45" s="46"/>
      <c r="U45" s="46"/>
      <c r="V45" s="46"/>
      <c r="W45" s="46"/>
      <c r="X45" s="15"/>
      <c r="Y45" s="15"/>
      <c r="Z45" s="15"/>
      <c r="AA45" s="15"/>
      <c r="AB45" s="15"/>
      <c r="AC45" s="15"/>
    </row>
    <row r="46" spans="2:30" s="9" customFormat="1" ht="18" customHeight="1" x14ac:dyDescent="0.2">
      <c r="B46" s="161" t="s">
        <v>14</v>
      </c>
      <c r="C46" s="137">
        <f>'2.a Energieinput und Emissionen'!C80</f>
        <v>1.4844E-2</v>
      </c>
      <c r="D46" s="448">
        <f t="shared" si="13"/>
        <v>0</v>
      </c>
      <c r="E46" s="448">
        <f t="shared" si="13"/>
        <v>0</v>
      </c>
      <c r="F46" s="448">
        <f t="shared" si="13"/>
        <v>0</v>
      </c>
      <c r="G46" s="448">
        <f t="shared" si="13"/>
        <v>0</v>
      </c>
      <c r="H46" s="448">
        <f t="shared" si="13"/>
        <v>0</v>
      </c>
      <c r="I46" s="448">
        <f t="shared" si="13"/>
        <v>0</v>
      </c>
      <c r="J46" s="46"/>
      <c r="K46" s="46"/>
      <c r="L46" s="46"/>
      <c r="M46" s="46"/>
      <c r="N46" s="46"/>
      <c r="O46" s="46"/>
      <c r="P46" s="46"/>
      <c r="Q46" s="46"/>
      <c r="R46" s="46"/>
      <c r="S46" s="46"/>
      <c r="T46" s="46"/>
      <c r="U46" s="46"/>
      <c r="V46" s="46"/>
      <c r="W46" s="46"/>
      <c r="X46" s="15"/>
      <c r="Y46" s="15"/>
      <c r="Z46" s="15"/>
      <c r="AA46" s="15"/>
      <c r="AB46" s="15"/>
      <c r="AC46" s="15"/>
    </row>
    <row r="47" spans="2:30" s="9" customFormat="1" ht="18" customHeight="1" x14ac:dyDescent="0.2">
      <c r="B47" s="161" t="s">
        <v>12</v>
      </c>
      <c r="C47" s="137">
        <f>'2.a Energieinput und Emissionen'!C81</f>
        <v>4.5999999999999999E-3</v>
      </c>
      <c r="D47" s="448">
        <f t="shared" si="13"/>
        <v>0</v>
      </c>
      <c r="E47" s="448">
        <f t="shared" si="13"/>
        <v>0</v>
      </c>
      <c r="F47" s="448">
        <f t="shared" si="13"/>
        <v>0</v>
      </c>
      <c r="G47" s="448">
        <f t="shared" si="13"/>
        <v>0</v>
      </c>
      <c r="H47" s="448">
        <f t="shared" si="13"/>
        <v>0</v>
      </c>
      <c r="I47" s="448">
        <f t="shared" si="13"/>
        <v>0</v>
      </c>
      <c r="J47" s="46"/>
      <c r="K47" s="46"/>
      <c r="L47" s="46"/>
      <c r="M47" s="46"/>
      <c r="N47" s="46"/>
      <c r="O47" s="46"/>
      <c r="P47" s="46"/>
      <c r="Q47" s="46"/>
      <c r="R47" s="46"/>
      <c r="S47" s="46"/>
      <c r="T47" s="46"/>
      <c r="U47" s="46"/>
      <c r="V47" s="46"/>
      <c r="W47" s="46"/>
      <c r="X47" s="15"/>
      <c r="Y47" s="15"/>
      <c r="Z47" s="15"/>
      <c r="AA47" s="15"/>
      <c r="AB47" s="15"/>
      <c r="AC47" s="15"/>
    </row>
    <row r="48" spans="2:30" s="9" customFormat="1" ht="18" customHeight="1" x14ac:dyDescent="0.2">
      <c r="B48" s="177" t="s">
        <v>15</v>
      </c>
      <c r="C48" s="137">
        <f>'2.a Energieinput und Emissionen'!C82</f>
        <v>2.2433000000000002E-2</v>
      </c>
      <c r="D48" s="448">
        <f t="shared" si="13"/>
        <v>0</v>
      </c>
      <c r="E48" s="448">
        <f t="shared" si="13"/>
        <v>0</v>
      </c>
      <c r="F48" s="448">
        <f t="shared" si="13"/>
        <v>0</v>
      </c>
      <c r="G48" s="448">
        <f t="shared" si="13"/>
        <v>0</v>
      </c>
      <c r="H48" s="448">
        <f t="shared" si="13"/>
        <v>0</v>
      </c>
      <c r="I48" s="448">
        <f t="shared" si="13"/>
        <v>0</v>
      </c>
      <c r="J48" s="46"/>
      <c r="K48" s="46"/>
      <c r="L48" s="46"/>
      <c r="M48" s="46"/>
      <c r="N48" s="46"/>
      <c r="O48" s="46"/>
      <c r="P48" s="46"/>
      <c r="Q48" s="46"/>
      <c r="R48" s="46"/>
      <c r="S48" s="46"/>
      <c r="T48" s="46"/>
      <c r="U48" s="46"/>
      <c r="V48" s="46"/>
      <c r="W48" s="46"/>
      <c r="X48" s="15"/>
      <c r="Y48" s="15"/>
      <c r="Z48" s="15"/>
      <c r="AA48" s="15"/>
      <c r="AB48" s="15"/>
      <c r="AC48" s="15"/>
    </row>
    <row r="49" spans="2:30" s="9" customFormat="1" ht="18" customHeight="1" thickBot="1" x14ac:dyDescent="0.25">
      <c r="B49" s="178" t="s">
        <v>16</v>
      </c>
      <c r="C49" s="137">
        <f>'2.a Energieinput und Emissionen'!C83</f>
        <v>2.3E-2</v>
      </c>
      <c r="D49" s="473">
        <f t="shared" si="13"/>
        <v>0</v>
      </c>
      <c r="E49" s="473">
        <f t="shared" si="13"/>
        <v>0</v>
      </c>
      <c r="F49" s="473">
        <f t="shared" si="13"/>
        <v>0</v>
      </c>
      <c r="G49" s="473">
        <f t="shared" si="13"/>
        <v>0</v>
      </c>
      <c r="H49" s="473">
        <f t="shared" si="13"/>
        <v>0</v>
      </c>
      <c r="I49" s="473">
        <f t="shared" si="13"/>
        <v>0</v>
      </c>
      <c r="J49" s="46"/>
      <c r="K49" s="46"/>
      <c r="L49" s="46"/>
      <c r="M49" s="46"/>
      <c r="N49" s="46"/>
      <c r="O49" s="46"/>
      <c r="P49" s="46"/>
      <c r="Q49" s="46"/>
      <c r="R49" s="46"/>
      <c r="S49" s="46"/>
      <c r="T49" s="46"/>
      <c r="U49" s="46"/>
      <c r="V49" s="46"/>
      <c r="W49" s="46"/>
      <c r="X49" s="15"/>
      <c r="Y49" s="15"/>
      <c r="Z49" s="15"/>
      <c r="AA49" s="15"/>
      <c r="AB49" s="15"/>
      <c r="AC49" s="15"/>
    </row>
    <row r="50" spans="2:30" s="9" customFormat="1" ht="21.75" customHeight="1" thickBot="1" x14ac:dyDescent="0.25">
      <c r="B50" s="99" t="s">
        <v>20</v>
      </c>
      <c r="C50" s="150"/>
      <c r="D50" s="481">
        <f t="shared" ref="D50:I50" si="14">SUM(D40:D49)</f>
        <v>0</v>
      </c>
      <c r="E50" s="482">
        <f t="shared" si="14"/>
        <v>0</v>
      </c>
      <c r="F50" s="484">
        <f t="shared" si="14"/>
        <v>0</v>
      </c>
      <c r="G50" s="482">
        <f t="shared" si="14"/>
        <v>0</v>
      </c>
      <c r="H50" s="482">
        <f t="shared" si="14"/>
        <v>0</v>
      </c>
      <c r="I50" s="483">
        <f t="shared" si="14"/>
        <v>0</v>
      </c>
      <c r="J50" s="46"/>
      <c r="K50" s="46"/>
      <c r="L50" s="46"/>
      <c r="M50" s="46"/>
      <c r="N50" s="46"/>
      <c r="O50" s="46"/>
      <c r="P50" s="46"/>
      <c r="Q50" s="46"/>
      <c r="R50" s="46"/>
      <c r="S50" s="46"/>
      <c r="T50" s="46"/>
      <c r="U50" s="46"/>
      <c r="V50" s="46"/>
      <c r="W50" s="46"/>
      <c r="X50" s="15"/>
      <c r="Y50" s="15"/>
      <c r="Z50" s="15"/>
      <c r="AA50" s="15"/>
      <c r="AB50" s="15"/>
      <c r="AC50" s="15"/>
    </row>
    <row r="51" spans="2:30" ht="20.25" customHeight="1" thickBot="1" x14ac:dyDescent="0.25">
      <c r="B51" s="723"/>
      <c r="C51" s="723"/>
      <c r="D51" s="723"/>
      <c r="E51" s="723"/>
      <c r="F51" s="723"/>
      <c r="G51" s="723"/>
      <c r="H51" s="723"/>
      <c r="I51" s="723"/>
      <c r="J51" s="723"/>
      <c r="K51" s="723"/>
      <c r="L51" s="723"/>
      <c r="M51" s="723"/>
      <c r="N51" s="723"/>
      <c r="O51" s="723"/>
      <c r="P51" s="723"/>
      <c r="Q51" s="723"/>
      <c r="R51" s="723"/>
      <c r="S51" s="723"/>
      <c r="T51" s="74"/>
      <c r="U51" s="74"/>
      <c r="V51" s="74"/>
      <c r="W51" s="74"/>
      <c r="X51" s="74"/>
      <c r="Y51" s="16"/>
      <c r="Z51" s="16"/>
      <c r="AA51" s="16"/>
      <c r="AB51" s="16"/>
      <c r="AC51" s="16"/>
      <c r="AD51" s="16"/>
    </row>
    <row r="52" spans="2:30" ht="31.5" customHeight="1" thickBot="1" x14ac:dyDescent="0.25">
      <c r="B52" s="738" t="s">
        <v>158</v>
      </c>
      <c r="C52" s="739"/>
      <c r="D52" s="739"/>
      <c r="E52" s="739"/>
      <c r="F52" s="739"/>
      <c r="G52" s="740"/>
      <c r="H52" s="735" t="s">
        <v>238</v>
      </c>
      <c r="I52" s="736"/>
      <c r="J52" s="737"/>
      <c r="K52" s="50"/>
      <c r="L52" s="50"/>
      <c r="M52" s="186"/>
      <c r="N52" s="187"/>
      <c r="O52" s="186"/>
      <c r="P52" s="187"/>
      <c r="Q52" s="187"/>
      <c r="R52" s="186"/>
      <c r="S52" s="188"/>
      <c r="T52" s="188"/>
      <c r="U52" s="188"/>
      <c r="V52" s="187"/>
      <c r="W52" s="187"/>
      <c r="X52" s="187"/>
      <c r="Y52" s="11"/>
      <c r="Z52" s="11"/>
      <c r="AA52" s="11"/>
      <c r="AB52" s="11"/>
      <c r="AC52" s="11"/>
      <c r="AD52" s="10"/>
    </row>
    <row r="53" spans="2:30" ht="18" x14ac:dyDescent="0.2">
      <c r="B53" s="189"/>
      <c r="C53" s="189"/>
      <c r="D53" s="189"/>
      <c r="E53" s="189"/>
      <c r="F53" s="189"/>
      <c r="G53" s="189"/>
      <c r="H53" s="189"/>
      <c r="I53" s="189"/>
      <c r="J53" s="189"/>
      <c r="K53" s="50"/>
      <c r="L53" s="50"/>
      <c r="M53" s="186"/>
      <c r="N53" s="187"/>
      <c r="O53" s="186"/>
      <c r="P53" s="187"/>
      <c r="Q53" s="187"/>
      <c r="R53" s="186"/>
      <c r="S53" s="188"/>
      <c r="T53" s="188"/>
      <c r="U53" s="188"/>
      <c r="V53" s="187"/>
      <c r="W53" s="187"/>
      <c r="X53" s="187"/>
      <c r="Y53" s="11"/>
      <c r="Z53" s="11"/>
      <c r="AA53" s="11"/>
      <c r="AB53" s="11"/>
      <c r="AC53" s="11"/>
      <c r="AD53" s="10"/>
    </row>
    <row r="54" spans="2:30" ht="21" customHeight="1" x14ac:dyDescent="0.2">
      <c r="B54" s="742" t="s">
        <v>3</v>
      </c>
      <c r="C54" s="743"/>
      <c r="D54" s="51" t="s">
        <v>4</v>
      </c>
      <c r="E54" s="51">
        <f>Inhaltsverzeichnis!D18</f>
        <v>2017</v>
      </c>
      <c r="F54" s="51">
        <f>E54+1</f>
        <v>2018</v>
      </c>
      <c r="G54" s="51">
        <f>F54+1</f>
        <v>2019</v>
      </c>
      <c r="H54" s="51">
        <f>G54+1</f>
        <v>2020</v>
      </c>
      <c r="I54" s="51">
        <f>H54+1</f>
        <v>2021</v>
      </c>
      <c r="J54" s="51">
        <f>I54+1</f>
        <v>2022</v>
      </c>
      <c r="K54" s="50"/>
      <c r="L54" s="50"/>
      <c r="M54" s="186"/>
      <c r="N54" s="187"/>
      <c r="O54" s="186"/>
      <c r="P54" s="187"/>
      <c r="Q54" s="187"/>
      <c r="R54" s="186"/>
      <c r="S54" s="188"/>
      <c r="T54" s="188"/>
      <c r="U54" s="188"/>
      <c r="V54" s="187"/>
      <c r="W54" s="187"/>
      <c r="X54" s="187"/>
      <c r="Y54" s="11"/>
      <c r="Z54" s="11"/>
      <c r="AA54" s="11"/>
      <c r="AB54" s="11"/>
      <c r="AC54" s="11"/>
      <c r="AD54" s="10"/>
    </row>
    <row r="55" spans="2:30" ht="18" x14ac:dyDescent="0.2">
      <c r="B55" s="727" t="s">
        <v>5</v>
      </c>
      <c r="C55" s="728"/>
      <c r="D55" s="52" t="s">
        <v>159</v>
      </c>
      <c r="E55" s="82"/>
      <c r="F55" s="82"/>
      <c r="G55" s="82"/>
      <c r="H55" s="82"/>
      <c r="I55" s="82"/>
      <c r="J55" s="82"/>
      <c r="K55" s="50"/>
      <c r="L55" s="50"/>
      <c r="M55" s="186"/>
      <c r="N55" s="187"/>
      <c r="O55" s="186"/>
      <c r="P55" s="187"/>
      <c r="Q55" s="187"/>
      <c r="R55" s="186"/>
      <c r="S55" s="188"/>
      <c r="T55" s="188"/>
      <c r="U55" s="188"/>
      <c r="V55" s="187"/>
      <c r="W55" s="187"/>
      <c r="X55" s="187"/>
      <c r="Y55" s="11"/>
      <c r="Z55" s="11"/>
      <c r="AA55" s="11"/>
      <c r="AB55" s="11"/>
      <c r="AC55" s="11"/>
      <c r="AD55" s="10"/>
    </row>
    <row r="56" spans="2:30" ht="18" x14ac:dyDescent="0.2">
      <c r="B56" s="727" t="s">
        <v>160</v>
      </c>
      <c r="C56" s="728"/>
      <c r="D56" s="52" t="s">
        <v>159</v>
      </c>
      <c r="E56" s="82"/>
      <c r="F56" s="82"/>
      <c r="G56" s="82"/>
      <c r="H56" s="82"/>
      <c r="I56" s="82"/>
      <c r="J56" s="82"/>
      <c r="K56" s="50"/>
      <c r="L56" s="50"/>
      <c r="M56" s="186"/>
      <c r="N56" s="187"/>
      <c r="O56" s="186"/>
      <c r="P56" s="187"/>
      <c r="Q56" s="187"/>
      <c r="R56" s="186"/>
      <c r="S56" s="188"/>
      <c r="T56" s="188"/>
      <c r="U56" s="188"/>
      <c r="V56" s="187"/>
      <c r="W56" s="187"/>
      <c r="X56" s="187"/>
      <c r="Y56" s="11"/>
      <c r="Z56" s="11"/>
      <c r="AA56" s="11"/>
      <c r="AB56" s="11"/>
      <c r="AC56" s="11"/>
      <c r="AD56" s="10"/>
    </row>
    <row r="57" spans="2:30" ht="18" x14ac:dyDescent="0.2">
      <c r="B57" s="727" t="s">
        <v>15</v>
      </c>
      <c r="C57" s="728"/>
      <c r="D57" s="52" t="s">
        <v>159</v>
      </c>
      <c r="E57" s="82"/>
      <c r="F57" s="82"/>
      <c r="G57" s="82"/>
      <c r="H57" s="82"/>
      <c r="I57" s="82"/>
      <c r="J57" s="82"/>
      <c r="K57" s="50"/>
      <c r="L57" s="50"/>
      <c r="M57" s="186"/>
      <c r="N57" s="187"/>
      <c r="O57" s="186"/>
      <c r="P57" s="187"/>
      <c r="Q57" s="187"/>
      <c r="R57" s="186"/>
      <c r="S57" s="188"/>
      <c r="T57" s="188"/>
      <c r="U57" s="188"/>
      <c r="V57" s="187"/>
      <c r="W57" s="187"/>
      <c r="X57" s="187"/>
      <c r="Y57" s="11"/>
      <c r="Z57" s="11"/>
      <c r="AA57" s="11"/>
      <c r="AB57" s="11"/>
      <c r="AC57" s="11"/>
      <c r="AD57" s="10"/>
    </row>
    <row r="58" spans="2:30" ht="18" x14ac:dyDescent="0.2">
      <c r="B58" s="727" t="s">
        <v>16</v>
      </c>
      <c r="C58" s="728"/>
      <c r="D58" s="52" t="s">
        <v>159</v>
      </c>
      <c r="E58" s="82"/>
      <c r="F58" s="82"/>
      <c r="G58" s="82"/>
      <c r="H58" s="82"/>
      <c r="I58" s="82"/>
      <c r="J58" s="82"/>
      <c r="K58" s="50"/>
      <c r="L58" s="50"/>
      <c r="M58" s="186"/>
      <c r="N58" s="187"/>
      <c r="O58" s="186"/>
      <c r="P58" s="187"/>
      <c r="Q58" s="187"/>
      <c r="R58" s="186"/>
      <c r="S58" s="188"/>
      <c r="T58" s="188"/>
      <c r="U58" s="188"/>
      <c r="V58" s="187"/>
      <c r="W58" s="187"/>
      <c r="X58" s="187"/>
      <c r="Y58" s="11"/>
      <c r="Z58" s="11"/>
      <c r="AA58" s="11"/>
      <c r="AB58" s="11"/>
      <c r="AC58" s="11"/>
      <c r="AD58" s="10"/>
    </row>
    <row r="59" spans="2:30" ht="18" x14ac:dyDescent="0.2">
      <c r="B59" s="53" t="s">
        <v>12</v>
      </c>
      <c r="C59" s="54"/>
      <c r="D59" s="52" t="s">
        <v>159</v>
      </c>
      <c r="E59" s="82"/>
      <c r="F59" s="82"/>
      <c r="G59" s="82"/>
      <c r="H59" s="82"/>
      <c r="I59" s="82"/>
      <c r="J59" s="82"/>
      <c r="K59" s="50"/>
      <c r="L59" s="50"/>
      <c r="M59" s="186"/>
      <c r="N59" s="187"/>
      <c r="O59" s="186"/>
      <c r="P59" s="187"/>
      <c r="Q59" s="187"/>
      <c r="R59" s="186"/>
      <c r="S59" s="188"/>
      <c r="T59" s="188"/>
      <c r="U59" s="188"/>
      <c r="V59" s="187"/>
      <c r="W59" s="187"/>
      <c r="X59" s="187"/>
      <c r="Y59" s="11"/>
      <c r="Z59" s="11"/>
      <c r="AA59" s="11"/>
      <c r="AB59" s="11"/>
      <c r="AC59" s="11"/>
      <c r="AD59" s="10"/>
    </row>
    <row r="60" spans="2:30" ht="18" x14ac:dyDescent="0.2">
      <c r="B60" s="53" t="s">
        <v>162</v>
      </c>
      <c r="C60" s="54"/>
      <c r="D60" s="52" t="s">
        <v>159</v>
      </c>
      <c r="E60" s="82"/>
      <c r="F60" s="82"/>
      <c r="G60" s="82"/>
      <c r="H60" s="82"/>
      <c r="I60" s="82"/>
      <c r="J60" s="82"/>
      <c r="K60" s="50"/>
      <c r="L60" s="50"/>
      <c r="M60" s="186"/>
      <c r="N60" s="187"/>
      <c r="O60" s="186"/>
      <c r="P60" s="187"/>
      <c r="Q60" s="187"/>
      <c r="R60" s="186"/>
      <c r="S60" s="188"/>
      <c r="T60" s="188"/>
      <c r="U60" s="188"/>
      <c r="V60" s="187"/>
      <c r="W60" s="187"/>
      <c r="X60" s="187"/>
      <c r="Y60" s="11"/>
      <c r="Z60" s="11"/>
      <c r="AA60" s="11"/>
      <c r="AB60" s="11"/>
      <c r="AC60" s="11"/>
      <c r="AD60" s="10"/>
    </row>
    <row r="61" spans="2:30" ht="18" x14ac:dyDescent="0.2">
      <c r="B61" s="53" t="s">
        <v>17</v>
      </c>
      <c r="C61" s="54"/>
      <c r="D61" s="52" t="s">
        <v>159</v>
      </c>
      <c r="E61" s="82"/>
      <c r="F61" s="82"/>
      <c r="G61" s="82"/>
      <c r="H61" s="82"/>
      <c r="I61" s="82"/>
      <c r="J61" s="82"/>
      <c r="K61" s="50"/>
      <c r="L61" s="50"/>
      <c r="M61" s="186"/>
      <c r="N61" s="187"/>
      <c r="O61" s="186"/>
      <c r="P61" s="187"/>
      <c r="Q61" s="187"/>
      <c r="R61" s="186"/>
      <c r="S61" s="188"/>
      <c r="T61" s="188"/>
      <c r="U61" s="188"/>
      <c r="V61" s="187"/>
      <c r="W61" s="187"/>
      <c r="X61" s="187"/>
      <c r="Y61" s="11"/>
      <c r="Z61" s="11"/>
      <c r="AA61" s="11"/>
      <c r="AB61" s="11"/>
      <c r="AC61" s="11"/>
      <c r="AD61" s="10"/>
    </row>
    <row r="62" spans="2:30" ht="18" x14ac:dyDescent="0.2">
      <c r="B62" s="53" t="s">
        <v>161</v>
      </c>
      <c r="C62" s="54"/>
      <c r="D62" s="52" t="s">
        <v>159</v>
      </c>
      <c r="E62" s="82"/>
      <c r="F62" s="82"/>
      <c r="G62" s="82"/>
      <c r="H62" s="82"/>
      <c r="I62" s="82"/>
      <c r="J62" s="82"/>
      <c r="K62" s="50"/>
      <c r="L62" s="50"/>
      <c r="M62" s="186"/>
      <c r="N62" s="187"/>
      <c r="O62" s="186"/>
      <c r="P62" s="187"/>
      <c r="Q62" s="187"/>
      <c r="R62" s="186"/>
      <c r="S62" s="188"/>
      <c r="T62" s="188"/>
      <c r="U62" s="188"/>
      <c r="V62" s="187"/>
      <c r="W62" s="187"/>
      <c r="X62" s="187"/>
      <c r="Y62" s="11"/>
      <c r="Z62" s="11"/>
      <c r="AA62" s="11"/>
      <c r="AB62" s="11"/>
      <c r="AC62" s="11"/>
      <c r="AD62" s="10"/>
    </row>
    <row r="63" spans="2:30" ht="18" x14ac:dyDescent="0.2">
      <c r="B63" s="744" t="s">
        <v>73</v>
      </c>
      <c r="C63" s="745"/>
      <c r="D63" s="179" t="s">
        <v>159</v>
      </c>
      <c r="E63" s="180"/>
      <c r="F63" s="180"/>
      <c r="G63" s="180"/>
      <c r="H63" s="180"/>
      <c r="I63" s="180"/>
      <c r="J63" s="180"/>
      <c r="K63" s="50"/>
      <c r="L63" s="50"/>
      <c r="M63" s="186"/>
      <c r="N63" s="187"/>
      <c r="O63" s="186"/>
      <c r="P63" s="187"/>
      <c r="Q63" s="187"/>
      <c r="R63" s="186"/>
      <c r="S63" s="188"/>
      <c r="T63" s="188"/>
      <c r="U63" s="188"/>
      <c r="V63" s="187"/>
      <c r="W63" s="187"/>
      <c r="X63" s="187"/>
      <c r="Y63" s="11"/>
      <c r="Z63" s="11"/>
      <c r="AA63" s="11"/>
      <c r="AB63" s="11"/>
      <c r="AC63" s="11"/>
      <c r="AD63" s="10"/>
    </row>
    <row r="64" spans="2:30" ht="18.75" thickBot="1" x14ac:dyDescent="0.25">
      <c r="B64" s="181"/>
      <c r="C64" s="181"/>
      <c r="D64" s="182"/>
      <c r="E64" s="183"/>
      <c r="F64" s="183"/>
      <c r="G64" s="183"/>
      <c r="H64" s="183"/>
      <c r="I64" s="183"/>
      <c r="J64" s="183"/>
      <c r="K64" s="50"/>
      <c r="L64" s="50"/>
      <c r="M64" s="186"/>
      <c r="N64" s="187"/>
      <c r="O64" s="186"/>
      <c r="P64" s="187"/>
      <c r="Q64" s="187"/>
      <c r="R64" s="186"/>
      <c r="S64" s="188"/>
      <c r="T64" s="188"/>
      <c r="U64" s="188"/>
      <c r="V64" s="187"/>
      <c r="W64" s="187"/>
      <c r="X64" s="187"/>
      <c r="Y64" s="11"/>
      <c r="Z64" s="11"/>
      <c r="AA64" s="11"/>
      <c r="AB64" s="11"/>
      <c r="AC64" s="11"/>
      <c r="AD64" s="10"/>
    </row>
    <row r="65" spans="2:30" ht="29.25" customHeight="1" thickBot="1" x14ac:dyDescent="0.25">
      <c r="B65" s="698" t="s">
        <v>129</v>
      </c>
      <c r="C65" s="699"/>
      <c r="D65" s="699"/>
      <c r="E65" s="699"/>
      <c r="F65" s="699"/>
      <c r="G65" s="699"/>
      <c r="H65" s="699"/>
      <c r="I65" s="699"/>
      <c r="J65" s="699"/>
      <c r="K65" s="699"/>
      <c r="L65" s="699"/>
      <c r="M65" s="699"/>
      <c r="N65" s="699"/>
      <c r="O65" s="699"/>
      <c r="P65" s="699"/>
      <c r="Q65" s="699"/>
      <c r="R65" s="699"/>
      <c r="S65" s="699"/>
      <c r="T65" s="699"/>
      <c r="U65" s="699"/>
      <c r="V65" s="700"/>
      <c r="W65" s="186"/>
      <c r="X65" s="186"/>
      <c r="Y65" s="12"/>
      <c r="Z65" s="12"/>
    </row>
    <row r="66" spans="2:30" ht="15" x14ac:dyDescent="0.2">
      <c r="B66" s="186"/>
      <c r="C66" s="186"/>
      <c r="D66" s="186"/>
      <c r="E66" s="186"/>
      <c r="F66" s="186"/>
      <c r="G66" s="186"/>
      <c r="H66" s="186"/>
      <c r="I66" s="186"/>
      <c r="J66" s="186"/>
      <c r="K66" s="186"/>
      <c r="L66" s="186"/>
      <c r="M66" s="186"/>
      <c r="N66" s="186"/>
      <c r="O66" s="186"/>
      <c r="P66" s="186"/>
      <c r="Q66" s="186"/>
      <c r="R66" s="186"/>
      <c r="S66" s="186"/>
      <c r="T66" s="186"/>
      <c r="U66" s="186"/>
      <c r="V66" s="186"/>
      <c r="W66" s="186"/>
      <c r="X66" s="186"/>
      <c r="Y66" s="12"/>
      <c r="Z66" s="12"/>
      <c r="AA66" s="12"/>
      <c r="AB66" s="12"/>
      <c r="AC66" s="12"/>
      <c r="AD66" s="12"/>
    </row>
    <row r="67" spans="2:30" ht="15" x14ac:dyDescent="0.2">
      <c r="B67" s="186"/>
      <c r="C67" s="186"/>
      <c r="D67" s="186"/>
      <c r="E67" s="186"/>
      <c r="F67" s="186"/>
      <c r="G67" s="186"/>
      <c r="H67" s="186"/>
      <c r="I67" s="186"/>
      <c r="J67" s="186"/>
      <c r="K67" s="186"/>
      <c r="L67" s="186"/>
      <c r="M67" s="186"/>
      <c r="N67" s="186"/>
      <c r="O67" s="186"/>
      <c r="P67" s="186"/>
      <c r="Q67" s="186"/>
      <c r="R67" s="186"/>
      <c r="S67" s="186"/>
      <c r="T67" s="186"/>
      <c r="U67" s="186"/>
      <c r="V67" s="186"/>
      <c r="W67" s="186"/>
      <c r="X67" s="186"/>
      <c r="Y67" s="12"/>
      <c r="Z67" s="12"/>
      <c r="AA67" s="12"/>
      <c r="AB67" s="12"/>
      <c r="AC67" s="12"/>
      <c r="AD67" s="12"/>
    </row>
    <row r="68" spans="2:30" ht="15" x14ac:dyDescent="0.2">
      <c r="B68" s="186"/>
      <c r="C68" s="186"/>
      <c r="D68" s="186"/>
      <c r="E68" s="186"/>
      <c r="F68" s="186"/>
      <c r="G68" s="186"/>
      <c r="H68" s="186"/>
      <c r="I68" s="186"/>
      <c r="J68" s="186"/>
      <c r="K68" s="186"/>
      <c r="L68" s="186"/>
      <c r="M68" s="186"/>
      <c r="N68" s="186"/>
      <c r="O68" s="186"/>
      <c r="P68" s="186"/>
      <c r="Q68" s="186"/>
      <c r="R68" s="186"/>
      <c r="S68" s="186"/>
      <c r="T68" s="186"/>
      <c r="U68" s="186"/>
      <c r="V68" s="186"/>
      <c r="W68" s="186"/>
      <c r="X68" s="186"/>
      <c r="Y68" s="12"/>
      <c r="Z68" s="12"/>
      <c r="AA68" s="12"/>
      <c r="AB68" s="12"/>
      <c r="AC68" s="12"/>
      <c r="AD68" s="12"/>
    </row>
    <row r="69" spans="2:30" ht="15" x14ac:dyDescent="0.2">
      <c r="B69" s="186"/>
      <c r="C69" s="186"/>
      <c r="D69" s="186"/>
      <c r="E69" s="186"/>
      <c r="F69" s="186"/>
      <c r="G69" s="186"/>
      <c r="H69" s="186"/>
      <c r="I69" s="186"/>
      <c r="J69" s="186"/>
      <c r="K69" s="186"/>
      <c r="L69" s="186"/>
      <c r="M69" s="186"/>
      <c r="N69" s="186"/>
      <c r="O69" s="186"/>
      <c r="P69" s="186"/>
      <c r="Q69" s="186"/>
      <c r="R69" s="186"/>
      <c r="S69" s="186"/>
      <c r="T69" s="186"/>
      <c r="U69" s="186"/>
      <c r="V69" s="186"/>
      <c r="W69" s="186"/>
      <c r="X69" s="186"/>
      <c r="Y69" s="12"/>
      <c r="Z69" s="12"/>
      <c r="AA69" s="12"/>
      <c r="AB69" s="12"/>
      <c r="AC69" s="12"/>
      <c r="AD69" s="12"/>
    </row>
    <row r="70" spans="2:30" ht="15" x14ac:dyDescent="0.2">
      <c r="B70" s="186"/>
      <c r="C70" s="186"/>
      <c r="D70" s="186"/>
      <c r="E70" s="186"/>
      <c r="F70" s="186"/>
      <c r="G70" s="186"/>
      <c r="H70" s="186"/>
      <c r="I70" s="186"/>
      <c r="J70" s="186"/>
      <c r="K70" s="186"/>
      <c r="L70" s="186"/>
      <c r="M70" s="186"/>
      <c r="N70" s="186"/>
      <c r="O70" s="186"/>
      <c r="P70" s="186"/>
      <c r="Q70" s="186"/>
      <c r="R70" s="186"/>
      <c r="S70" s="186"/>
      <c r="T70" s="186"/>
      <c r="U70" s="186"/>
      <c r="V70" s="186"/>
      <c r="W70" s="186"/>
      <c r="X70" s="186"/>
      <c r="Y70" s="12"/>
      <c r="Z70" s="12"/>
      <c r="AA70" s="12"/>
      <c r="AB70" s="12"/>
      <c r="AC70" s="12"/>
      <c r="AD70" s="12"/>
    </row>
    <row r="71" spans="2:30" ht="15" x14ac:dyDescent="0.2">
      <c r="B71" s="186"/>
      <c r="C71" s="186"/>
      <c r="D71" s="186"/>
      <c r="E71" s="186"/>
      <c r="F71" s="186"/>
      <c r="G71" s="186"/>
      <c r="H71" s="186"/>
      <c r="I71" s="186"/>
      <c r="J71" s="186"/>
      <c r="K71" s="186"/>
      <c r="L71" s="186"/>
      <c r="M71" s="186"/>
      <c r="N71" s="186"/>
      <c r="O71" s="186"/>
      <c r="P71" s="186"/>
      <c r="Q71" s="186"/>
      <c r="R71" s="186"/>
      <c r="S71" s="186"/>
      <c r="T71" s="186"/>
      <c r="U71" s="186"/>
      <c r="V71" s="186"/>
      <c r="W71" s="186"/>
      <c r="X71" s="186"/>
      <c r="Y71" s="12"/>
      <c r="Z71" s="12"/>
      <c r="AA71" s="12"/>
      <c r="AB71" s="12"/>
      <c r="AC71" s="12"/>
      <c r="AD71" s="12"/>
    </row>
    <row r="72" spans="2:30" ht="15" x14ac:dyDescent="0.2">
      <c r="B72" s="186"/>
      <c r="C72" s="186"/>
      <c r="D72" s="186"/>
      <c r="E72" s="186"/>
      <c r="F72" s="186"/>
      <c r="G72" s="186"/>
      <c r="H72" s="186"/>
      <c r="I72" s="186"/>
      <c r="J72" s="186"/>
      <c r="K72" s="186"/>
      <c r="L72" s="186"/>
      <c r="M72" s="186"/>
      <c r="N72" s="186"/>
      <c r="O72" s="186"/>
      <c r="P72" s="186"/>
      <c r="Q72" s="186"/>
      <c r="R72" s="186"/>
      <c r="S72" s="186"/>
      <c r="T72" s="186"/>
      <c r="U72" s="186"/>
      <c r="V72" s="186"/>
      <c r="W72" s="186"/>
      <c r="X72" s="186"/>
      <c r="Y72" s="12"/>
      <c r="Z72" s="12"/>
      <c r="AA72" s="12"/>
      <c r="AB72" s="12"/>
      <c r="AC72" s="12"/>
      <c r="AD72" s="12"/>
    </row>
    <row r="73" spans="2:30" ht="15" x14ac:dyDescent="0.2">
      <c r="B73" s="186"/>
      <c r="C73" s="186"/>
      <c r="D73" s="186"/>
      <c r="E73" s="186"/>
      <c r="F73" s="186"/>
      <c r="G73" s="186"/>
      <c r="H73" s="186"/>
      <c r="I73" s="186"/>
      <c r="J73" s="186"/>
      <c r="K73" s="186"/>
      <c r="L73" s="186"/>
      <c r="M73" s="186"/>
      <c r="N73" s="186"/>
      <c r="O73" s="186"/>
      <c r="P73" s="186"/>
      <c r="Q73" s="186"/>
      <c r="R73" s="186"/>
      <c r="S73" s="186"/>
      <c r="T73" s="186"/>
      <c r="U73" s="186"/>
      <c r="V73" s="186"/>
      <c r="W73" s="186"/>
      <c r="X73" s="186"/>
      <c r="Y73" s="12"/>
      <c r="Z73" s="12"/>
      <c r="AA73" s="12"/>
      <c r="AB73" s="12"/>
      <c r="AC73" s="12"/>
      <c r="AD73" s="12"/>
    </row>
    <row r="74" spans="2:30" ht="15" x14ac:dyDescent="0.2">
      <c r="B74" s="186"/>
      <c r="C74" s="186"/>
      <c r="D74" s="186"/>
      <c r="E74" s="186"/>
      <c r="F74" s="186"/>
      <c r="G74" s="186"/>
      <c r="H74" s="186"/>
      <c r="I74" s="186"/>
      <c r="J74" s="186"/>
      <c r="K74" s="186"/>
      <c r="L74" s="186"/>
      <c r="M74" s="186"/>
      <c r="N74" s="186"/>
      <c r="O74" s="186"/>
      <c r="P74" s="186"/>
      <c r="Q74" s="186"/>
      <c r="R74" s="186"/>
      <c r="S74" s="186"/>
      <c r="T74" s="186"/>
      <c r="U74" s="186"/>
      <c r="V74" s="186"/>
      <c r="W74" s="186"/>
      <c r="X74" s="186"/>
      <c r="Y74" s="12"/>
      <c r="Z74" s="12"/>
      <c r="AA74" s="12"/>
      <c r="AB74" s="12"/>
      <c r="AC74" s="12"/>
      <c r="AD74" s="12"/>
    </row>
    <row r="75" spans="2:30" ht="15" x14ac:dyDescent="0.2">
      <c r="B75" s="186"/>
      <c r="C75" s="186"/>
      <c r="D75" s="186"/>
      <c r="E75" s="186"/>
      <c r="F75" s="186"/>
      <c r="G75" s="186"/>
      <c r="H75" s="186"/>
      <c r="I75" s="186"/>
      <c r="J75" s="186"/>
      <c r="K75" s="186"/>
      <c r="L75" s="186"/>
      <c r="M75" s="186"/>
      <c r="N75" s="186"/>
      <c r="O75" s="186"/>
      <c r="P75" s="186"/>
      <c r="Q75" s="186"/>
      <c r="R75" s="186"/>
      <c r="S75" s="186"/>
      <c r="T75" s="186"/>
      <c r="U75" s="186"/>
      <c r="V75" s="186"/>
      <c r="W75" s="186"/>
      <c r="X75" s="186"/>
      <c r="Y75" s="12"/>
      <c r="Z75" s="12"/>
      <c r="AA75" s="12"/>
      <c r="AB75" s="12"/>
      <c r="AC75" s="12"/>
      <c r="AD75" s="12"/>
    </row>
    <row r="76" spans="2:30" ht="15" x14ac:dyDescent="0.2">
      <c r="B76" s="186"/>
      <c r="C76" s="186"/>
      <c r="D76" s="186"/>
      <c r="E76" s="186"/>
      <c r="F76" s="186"/>
      <c r="G76" s="186"/>
      <c r="H76" s="186"/>
      <c r="I76" s="186"/>
      <c r="J76" s="186"/>
      <c r="K76" s="186"/>
      <c r="L76" s="186"/>
      <c r="M76" s="186"/>
      <c r="N76" s="186"/>
      <c r="O76" s="186"/>
      <c r="P76" s="186"/>
      <c r="Q76" s="186"/>
      <c r="R76" s="186"/>
      <c r="S76" s="186"/>
      <c r="T76" s="186"/>
      <c r="U76" s="186"/>
      <c r="V76" s="186"/>
      <c r="W76" s="186"/>
      <c r="X76" s="186"/>
      <c r="Y76" s="12"/>
      <c r="Z76" s="12"/>
      <c r="AA76" s="12"/>
      <c r="AB76" s="12"/>
      <c r="AC76" s="12"/>
      <c r="AD76" s="12"/>
    </row>
    <row r="77" spans="2:30" ht="15" x14ac:dyDescent="0.2">
      <c r="B77" s="186"/>
      <c r="C77" s="186"/>
      <c r="D77" s="186"/>
      <c r="E77" s="186"/>
      <c r="F77" s="186"/>
      <c r="G77" s="186"/>
      <c r="H77" s="186"/>
      <c r="I77" s="186"/>
      <c r="J77" s="186"/>
      <c r="K77" s="186"/>
      <c r="L77" s="186"/>
      <c r="M77" s="186"/>
      <c r="N77" s="186"/>
      <c r="O77" s="186"/>
      <c r="P77" s="186"/>
      <c r="Q77" s="186"/>
      <c r="R77" s="186"/>
      <c r="S77" s="186"/>
      <c r="T77" s="186"/>
      <c r="U77" s="186"/>
      <c r="V77" s="186"/>
      <c r="W77" s="186"/>
      <c r="X77" s="186"/>
      <c r="Y77" s="12"/>
      <c r="Z77" s="12"/>
      <c r="AA77" s="12"/>
      <c r="AB77" s="12"/>
      <c r="AC77" s="12"/>
      <c r="AD77" s="12"/>
    </row>
    <row r="78" spans="2:30" ht="15" x14ac:dyDescent="0.2">
      <c r="B78" s="186"/>
      <c r="C78" s="186"/>
      <c r="D78" s="186"/>
      <c r="E78" s="186"/>
      <c r="F78" s="186"/>
      <c r="G78" s="186"/>
      <c r="H78" s="186"/>
      <c r="I78" s="186"/>
      <c r="J78" s="186"/>
      <c r="K78" s="186"/>
      <c r="L78" s="186"/>
      <c r="M78" s="186"/>
      <c r="N78" s="186"/>
      <c r="O78" s="186"/>
      <c r="P78" s="186"/>
      <c r="Q78" s="186"/>
      <c r="R78" s="186"/>
      <c r="S78" s="186"/>
      <c r="T78" s="186"/>
      <c r="U78" s="186"/>
      <c r="V78" s="186"/>
      <c r="W78" s="186"/>
      <c r="X78" s="186"/>
      <c r="Y78" s="12"/>
      <c r="Z78" s="12"/>
      <c r="AA78" s="12"/>
      <c r="AB78" s="12"/>
      <c r="AC78" s="12"/>
      <c r="AD78" s="12"/>
    </row>
    <row r="79" spans="2:30" ht="15" x14ac:dyDescent="0.2">
      <c r="B79" s="186"/>
      <c r="C79" s="186"/>
      <c r="D79" s="186"/>
      <c r="E79" s="186"/>
      <c r="F79" s="186"/>
      <c r="G79" s="186"/>
      <c r="H79" s="186"/>
      <c r="I79" s="186"/>
      <c r="J79" s="186"/>
      <c r="K79" s="186"/>
      <c r="L79" s="186"/>
      <c r="M79" s="186"/>
      <c r="N79" s="186"/>
      <c r="O79" s="186"/>
      <c r="P79" s="186"/>
      <c r="Q79" s="186"/>
      <c r="R79" s="186"/>
      <c r="S79" s="186"/>
      <c r="T79" s="186"/>
      <c r="U79" s="186"/>
      <c r="V79" s="186"/>
      <c r="W79" s="186"/>
      <c r="X79" s="186"/>
      <c r="Y79" s="12"/>
      <c r="Z79" s="12"/>
      <c r="AA79" s="12"/>
      <c r="AB79" s="12"/>
      <c r="AC79" s="12"/>
      <c r="AD79" s="12"/>
    </row>
    <row r="80" spans="2:30" ht="15" x14ac:dyDescent="0.2">
      <c r="B80" s="186"/>
      <c r="C80" s="186"/>
      <c r="D80" s="186"/>
      <c r="E80" s="186"/>
      <c r="F80" s="186"/>
      <c r="G80" s="186"/>
      <c r="H80" s="186"/>
      <c r="I80" s="186"/>
      <c r="J80" s="186"/>
      <c r="K80" s="186"/>
      <c r="L80" s="186"/>
      <c r="M80" s="186"/>
      <c r="N80" s="186"/>
      <c r="O80" s="186"/>
      <c r="P80" s="186"/>
      <c r="Q80" s="186"/>
      <c r="R80" s="186"/>
      <c r="S80" s="186"/>
      <c r="T80" s="186"/>
      <c r="U80" s="186"/>
      <c r="V80" s="186"/>
      <c r="W80" s="186"/>
      <c r="X80" s="186"/>
      <c r="Y80" s="12"/>
      <c r="Z80" s="12"/>
      <c r="AA80" s="12"/>
      <c r="AB80" s="12"/>
      <c r="AC80" s="12"/>
      <c r="AD80" s="12"/>
    </row>
    <row r="81" spans="2:30" ht="15" x14ac:dyDescent="0.2">
      <c r="B81" s="186"/>
      <c r="C81" s="186"/>
      <c r="D81" s="186"/>
      <c r="E81" s="186"/>
      <c r="F81" s="186"/>
      <c r="G81" s="186"/>
      <c r="H81" s="186"/>
      <c r="I81" s="186"/>
      <c r="J81" s="186"/>
      <c r="K81" s="186"/>
      <c r="L81" s="186"/>
      <c r="M81" s="186"/>
      <c r="N81" s="186"/>
      <c r="O81" s="186"/>
      <c r="P81" s="186"/>
      <c r="Q81" s="186"/>
      <c r="R81" s="186"/>
      <c r="S81" s="186"/>
      <c r="T81" s="186"/>
      <c r="U81" s="186"/>
      <c r="V81" s="186"/>
      <c r="W81" s="186"/>
      <c r="X81" s="186"/>
      <c r="Y81" s="12"/>
      <c r="Z81" s="12"/>
      <c r="AA81" s="12"/>
      <c r="AB81" s="12"/>
      <c r="AC81" s="12"/>
      <c r="AD81" s="12"/>
    </row>
    <row r="82" spans="2:30" ht="15" x14ac:dyDescent="0.2">
      <c r="B82" s="186"/>
      <c r="C82" s="186"/>
      <c r="D82" s="186"/>
      <c r="E82" s="186"/>
      <c r="F82" s="186"/>
      <c r="G82" s="186"/>
      <c r="H82" s="186"/>
      <c r="I82" s="186"/>
      <c r="J82" s="186"/>
      <c r="K82" s="186"/>
      <c r="L82" s="186"/>
      <c r="M82" s="186"/>
      <c r="N82" s="186"/>
      <c r="O82" s="186"/>
      <c r="P82" s="186"/>
      <c r="Q82" s="186"/>
      <c r="R82" s="186"/>
      <c r="S82" s="186"/>
      <c r="T82" s="186"/>
      <c r="U82" s="186"/>
      <c r="V82" s="186"/>
      <c r="W82" s="186"/>
      <c r="X82" s="186"/>
      <c r="Y82" s="12"/>
      <c r="Z82" s="12"/>
      <c r="AA82" s="12"/>
      <c r="AB82" s="12"/>
      <c r="AC82" s="12"/>
      <c r="AD82" s="12"/>
    </row>
    <row r="83" spans="2:30" ht="15" x14ac:dyDescent="0.2">
      <c r="B83" s="186"/>
      <c r="C83" s="186"/>
      <c r="D83" s="186"/>
      <c r="E83" s="186"/>
      <c r="F83" s="186"/>
      <c r="G83" s="186"/>
      <c r="H83" s="186"/>
      <c r="I83" s="186"/>
      <c r="J83" s="186"/>
      <c r="K83" s="186"/>
      <c r="L83" s="186"/>
      <c r="M83" s="186"/>
      <c r="N83" s="186"/>
      <c r="O83" s="186"/>
      <c r="P83" s="186"/>
      <c r="Q83" s="186"/>
      <c r="R83" s="186"/>
      <c r="S83" s="186"/>
      <c r="T83" s="186"/>
      <c r="U83" s="186"/>
      <c r="V83" s="186"/>
      <c r="W83" s="186"/>
      <c r="X83" s="186"/>
      <c r="Y83" s="12"/>
      <c r="Z83" s="12"/>
      <c r="AA83" s="12"/>
      <c r="AB83" s="12"/>
      <c r="AC83" s="12"/>
      <c r="AD83" s="12"/>
    </row>
    <row r="84" spans="2:30" ht="15" x14ac:dyDescent="0.2">
      <c r="B84" s="186"/>
      <c r="C84" s="186"/>
      <c r="D84" s="186"/>
      <c r="E84" s="186"/>
      <c r="F84" s="186"/>
      <c r="G84" s="186"/>
      <c r="H84" s="186"/>
      <c r="I84" s="186"/>
      <c r="J84" s="186"/>
      <c r="K84" s="186"/>
      <c r="L84" s="186"/>
      <c r="M84" s="186"/>
      <c r="N84" s="186"/>
      <c r="O84" s="186"/>
      <c r="P84" s="186"/>
      <c r="Q84" s="186"/>
      <c r="R84" s="186"/>
      <c r="S84" s="186"/>
      <c r="T84" s="186"/>
      <c r="U84" s="186"/>
      <c r="V84" s="186"/>
      <c r="W84" s="186"/>
      <c r="X84" s="186"/>
      <c r="Y84" s="12"/>
      <c r="Z84" s="12"/>
      <c r="AA84" s="12"/>
      <c r="AB84" s="12"/>
      <c r="AC84" s="12"/>
      <c r="AD84" s="12"/>
    </row>
    <row r="85" spans="2:30" ht="15" x14ac:dyDescent="0.2">
      <c r="B85" s="186"/>
      <c r="C85" s="186"/>
      <c r="D85" s="186"/>
      <c r="E85" s="186"/>
      <c r="F85" s="186"/>
      <c r="G85" s="186"/>
      <c r="H85" s="186"/>
      <c r="I85" s="186"/>
      <c r="J85" s="186"/>
      <c r="K85" s="186"/>
      <c r="L85" s="186"/>
      <c r="M85" s="186"/>
      <c r="N85" s="186"/>
      <c r="O85" s="186"/>
      <c r="P85" s="186"/>
      <c r="Q85" s="186"/>
      <c r="R85" s="186"/>
      <c r="S85" s="186"/>
      <c r="T85" s="186"/>
      <c r="U85" s="186"/>
      <c r="V85" s="186"/>
      <c r="W85" s="186"/>
      <c r="X85" s="186"/>
      <c r="Y85" s="12"/>
      <c r="Z85" s="12"/>
      <c r="AA85" s="12"/>
      <c r="AB85" s="12"/>
      <c r="AC85" s="12"/>
      <c r="AD85" s="12"/>
    </row>
    <row r="86" spans="2:30" ht="15" x14ac:dyDescent="0.2">
      <c r="B86" s="186"/>
      <c r="C86" s="186"/>
      <c r="D86" s="186"/>
      <c r="E86" s="186"/>
      <c r="F86" s="186"/>
      <c r="G86" s="186"/>
      <c r="H86" s="186"/>
      <c r="I86" s="186"/>
      <c r="J86" s="186"/>
      <c r="K86" s="186"/>
      <c r="L86" s="186"/>
      <c r="M86" s="186"/>
      <c r="N86" s="186"/>
      <c r="O86" s="186"/>
      <c r="P86" s="186"/>
      <c r="Q86" s="186"/>
      <c r="R86" s="186"/>
      <c r="S86" s="186"/>
      <c r="T86" s="186"/>
      <c r="U86" s="186"/>
      <c r="V86" s="186"/>
      <c r="W86" s="186"/>
      <c r="X86" s="186"/>
      <c r="Y86" s="12"/>
      <c r="Z86" s="12"/>
      <c r="AA86" s="12"/>
      <c r="AB86" s="12"/>
      <c r="AC86" s="12"/>
      <c r="AD86" s="12"/>
    </row>
    <row r="87" spans="2:30" ht="15" x14ac:dyDescent="0.2">
      <c r="B87" s="186"/>
      <c r="C87" s="186"/>
      <c r="D87" s="186"/>
      <c r="E87" s="186"/>
      <c r="F87" s="186"/>
      <c r="G87" s="186"/>
      <c r="H87" s="186"/>
      <c r="I87" s="186"/>
      <c r="J87" s="186"/>
      <c r="K87" s="186"/>
      <c r="L87" s="186"/>
      <c r="M87" s="186"/>
      <c r="N87" s="186"/>
      <c r="O87" s="186"/>
      <c r="P87" s="186"/>
      <c r="Q87" s="186"/>
      <c r="R87" s="186"/>
      <c r="S87" s="186"/>
      <c r="T87" s="186"/>
      <c r="U87" s="186"/>
      <c r="V87" s="186"/>
      <c r="W87" s="186"/>
      <c r="X87" s="186"/>
      <c r="Y87" s="12"/>
      <c r="Z87" s="12"/>
      <c r="AA87" s="12"/>
      <c r="AB87" s="12"/>
      <c r="AC87" s="12"/>
      <c r="AD87" s="12"/>
    </row>
    <row r="88" spans="2:30" ht="15" x14ac:dyDescent="0.2">
      <c r="B88" s="186"/>
      <c r="C88" s="186"/>
      <c r="D88" s="186"/>
      <c r="E88" s="186"/>
      <c r="F88" s="186"/>
      <c r="G88" s="186"/>
      <c r="H88" s="186"/>
      <c r="I88" s="186"/>
      <c r="J88" s="186"/>
      <c r="K88" s="186"/>
      <c r="L88" s="186"/>
      <c r="M88" s="186"/>
      <c r="N88" s="186"/>
      <c r="O88" s="186"/>
      <c r="P88" s="186"/>
      <c r="Q88" s="186"/>
      <c r="R88" s="186"/>
      <c r="S88" s="186"/>
      <c r="T88" s="186"/>
      <c r="U88" s="186"/>
      <c r="V88" s="186"/>
      <c r="W88" s="186"/>
      <c r="X88" s="186"/>
      <c r="Y88" s="12"/>
      <c r="Z88" s="12"/>
      <c r="AA88" s="12"/>
      <c r="AB88" s="12"/>
      <c r="AC88" s="12"/>
      <c r="AD88" s="12"/>
    </row>
    <row r="89" spans="2:30" ht="15" x14ac:dyDescent="0.2">
      <c r="B89" s="186"/>
      <c r="C89" s="186"/>
      <c r="D89" s="186"/>
      <c r="E89" s="186"/>
      <c r="F89" s="186"/>
      <c r="G89" s="186"/>
      <c r="H89" s="186"/>
      <c r="I89" s="186"/>
      <c r="J89" s="186"/>
      <c r="K89" s="186"/>
      <c r="L89" s="186"/>
      <c r="M89" s="186"/>
      <c r="N89" s="186"/>
      <c r="O89" s="186"/>
      <c r="P89" s="186"/>
      <c r="Q89" s="186"/>
      <c r="R89" s="186"/>
      <c r="S89" s="186"/>
      <c r="T89" s="186"/>
      <c r="U89" s="186"/>
      <c r="V89" s="186"/>
      <c r="W89" s="186"/>
      <c r="X89" s="186"/>
      <c r="Y89" s="12"/>
      <c r="Z89" s="12"/>
      <c r="AA89" s="12"/>
      <c r="AB89" s="12"/>
      <c r="AC89" s="12"/>
      <c r="AD89" s="12"/>
    </row>
    <row r="90" spans="2:30" ht="15" x14ac:dyDescent="0.2">
      <c r="B90" s="186"/>
      <c r="C90" s="186"/>
      <c r="D90" s="186"/>
      <c r="E90" s="186"/>
      <c r="F90" s="186"/>
      <c r="G90" s="186"/>
      <c r="H90" s="186"/>
      <c r="I90" s="186"/>
      <c r="J90" s="186"/>
      <c r="K90" s="186"/>
      <c r="L90" s="186"/>
      <c r="M90" s="186"/>
      <c r="N90" s="186"/>
      <c r="O90" s="186"/>
      <c r="P90" s="186"/>
      <c r="Q90" s="186"/>
      <c r="R90" s="186"/>
      <c r="S90" s="186"/>
      <c r="T90" s="186"/>
      <c r="U90" s="186"/>
      <c r="V90" s="186"/>
      <c r="W90" s="186"/>
      <c r="X90" s="186"/>
      <c r="Y90" s="12"/>
      <c r="Z90" s="12"/>
      <c r="AA90" s="12"/>
      <c r="AB90" s="12"/>
      <c r="AC90" s="12"/>
      <c r="AD90" s="12"/>
    </row>
    <row r="91" spans="2:30" ht="15" x14ac:dyDescent="0.2">
      <c r="B91" s="186"/>
      <c r="C91" s="186"/>
      <c r="D91" s="186"/>
      <c r="E91" s="186"/>
      <c r="F91" s="186"/>
      <c r="G91" s="186"/>
      <c r="H91" s="186"/>
      <c r="I91" s="186"/>
      <c r="J91" s="186"/>
      <c r="K91" s="186"/>
      <c r="L91" s="186"/>
      <c r="M91" s="186"/>
      <c r="N91" s="186"/>
      <c r="O91" s="186"/>
      <c r="P91" s="186"/>
      <c r="Q91" s="186"/>
      <c r="R91" s="186"/>
      <c r="S91" s="186"/>
      <c r="T91" s="186"/>
      <c r="U91" s="186"/>
      <c r="V91" s="186"/>
      <c r="W91" s="186"/>
      <c r="X91" s="186"/>
      <c r="Y91" s="12"/>
      <c r="Z91" s="12"/>
      <c r="AA91" s="12"/>
      <c r="AB91" s="12"/>
      <c r="AC91" s="12"/>
      <c r="AD91" s="12"/>
    </row>
    <row r="92" spans="2:30" ht="15" x14ac:dyDescent="0.2">
      <c r="B92" s="186"/>
      <c r="C92" s="186"/>
      <c r="D92" s="186"/>
      <c r="E92" s="186"/>
      <c r="F92" s="186"/>
      <c r="G92" s="186"/>
      <c r="H92" s="186"/>
      <c r="I92" s="186"/>
      <c r="J92" s="186"/>
      <c r="K92" s="186"/>
      <c r="L92" s="186"/>
      <c r="M92" s="186"/>
      <c r="N92" s="186"/>
      <c r="O92" s="186"/>
      <c r="P92" s="186"/>
      <c r="Q92" s="186"/>
      <c r="R92" s="186"/>
      <c r="S92" s="186"/>
      <c r="T92" s="186"/>
      <c r="U92" s="186"/>
      <c r="V92" s="186"/>
      <c r="W92" s="186"/>
      <c r="X92" s="186"/>
      <c r="Y92" s="12"/>
      <c r="Z92" s="12"/>
      <c r="AA92" s="12"/>
      <c r="AB92" s="12"/>
      <c r="AC92" s="12"/>
      <c r="AD92" s="12"/>
    </row>
    <row r="93" spans="2:30" ht="15" x14ac:dyDescent="0.2">
      <c r="B93" s="186"/>
      <c r="C93" s="186"/>
      <c r="D93" s="186"/>
      <c r="E93" s="186"/>
      <c r="F93" s="186"/>
      <c r="G93" s="186"/>
      <c r="H93" s="186"/>
      <c r="I93" s="186"/>
      <c r="J93" s="186"/>
      <c r="K93" s="186"/>
      <c r="L93" s="186"/>
      <c r="M93" s="186"/>
      <c r="N93" s="186"/>
      <c r="O93" s="186"/>
      <c r="P93" s="186"/>
      <c r="Q93" s="186"/>
      <c r="R93" s="186"/>
      <c r="S93" s="186"/>
      <c r="T93" s="186"/>
      <c r="U93" s="186"/>
      <c r="V93" s="186"/>
      <c r="W93" s="186"/>
      <c r="X93" s="186"/>
      <c r="Y93" s="12"/>
      <c r="Z93" s="12"/>
      <c r="AA93" s="12"/>
      <c r="AB93" s="12"/>
      <c r="AC93" s="12"/>
      <c r="AD93" s="12"/>
    </row>
    <row r="94" spans="2:30" ht="15" x14ac:dyDescent="0.2">
      <c r="B94" s="186"/>
      <c r="C94" s="186"/>
      <c r="D94" s="186"/>
      <c r="E94" s="186"/>
      <c r="F94" s="186"/>
      <c r="G94" s="186"/>
      <c r="H94" s="186"/>
      <c r="I94" s="186"/>
      <c r="J94" s="186"/>
      <c r="K94" s="186"/>
      <c r="L94" s="186"/>
      <c r="M94" s="186"/>
      <c r="N94" s="186"/>
      <c r="O94" s="186"/>
      <c r="P94" s="186"/>
      <c r="Q94" s="186"/>
      <c r="R94" s="186"/>
      <c r="S94" s="186"/>
      <c r="T94" s="186"/>
      <c r="U94" s="186"/>
      <c r="V94" s="186"/>
      <c r="W94" s="186"/>
      <c r="X94" s="186"/>
      <c r="Y94" s="12"/>
      <c r="Z94" s="12"/>
      <c r="AA94" s="12"/>
      <c r="AB94" s="12"/>
      <c r="AC94" s="12"/>
      <c r="AD94" s="12"/>
    </row>
    <row r="95" spans="2:30" ht="15" x14ac:dyDescent="0.2">
      <c r="B95" s="186"/>
      <c r="C95" s="186"/>
      <c r="D95" s="186"/>
      <c r="E95" s="186"/>
      <c r="F95" s="186"/>
      <c r="G95" s="186"/>
      <c r="H95" s="186"/>
      <c r="I95" s="186"/>
      <c r="J95" s="186"/>
      <c r="K95" s="186"/>
      <c r="L95" s="186"/>
      <c r="M95" s="186"/>
      <c r="N95" s="186"/>
      <c r="O95" s="186"/>
      <c r="P95" s="186"/>
      <c r="Q95" s="186"/>
      <c r="R95" s="186"/>
      <c r="S95" s="186"/>
      <c r="T95" s="186"/>
      <c r="U95" s="186"/>
      <c r="V95" s="186"/>
      <c r="W95" s="186"/>
      <c r="X95" s="186"/>
      <c r="Y95" s="12"/>
      <c r="Z95" s="12"/>
      <c r="AA95" s="12"/>
      <c r="AB95" s="12"/>
      <c r="AC95" s="12"/>
      <c r="AD95" s="12"/>
    </row>
    <row r="96" spans="2:30" ht="15" x14ac:dyDescent="0.2">
      <c r="B96" s="187"/>
      <c r="C96" s="187"/>
      <c r="D96" s="190"/>
      <c r="E96" s="191"/>
      <c r="F96" s="191"/>
      <c r="G96" s="191"/>
      <c r="H96" s="191"/>
      <c r="I96" s="192"/>
      <c r="J96" s="192"/>
      <c r="K96" s="191"/>
      <c r="L96" s="186"/>
      <c r="M96" s="186"/>
      <c r="N96" s="186"/>
      <c r="O96" s="186"/>
      <c r="P96" s="186"/>
      <c r="Q96" s="186"/>
      <c r="R96" s="186"/>
      <c r="S96" s="186"/>
      <c r="T96" s="186"/>
      <c r="U96" s="186"/>
      <c r="V96" s="186"/>
      <c r="W96" s="186"/>
      <c r="X96" s="186"/>
      <c r="Y96" s="12"/>
      <c r="Z96" s="12"/>
      <c r="AA96" s="12"/>
      <c r="AB96" s="12"/>
      <c r="AC96" s="12"/>
      <c r="AD96" s="12"/>
    </row>
    <row r="97" spans="2:30" ht="15" x14ac:dyDescent="0.2">
      <c r="B97" s="59"/>
      <c r="C97" s="43"/>
      <c r="D97" s="59"/>
      <c r="E97" s="59"/>
      <c r="F97" s="59"/>
      <c r="G97" s="59"/>
      <c r="H97" s="59"/>
      <c r="I97" s="186"/>
      <c r="J97" s="186"/>
      <c r="K97" s="186"/>
      <c r="L97" s="186"/>
      <c r="M97" s="186"/>
      <c r="N97" s="186"/>
      <c r="O97" s="186"/>
      <c r="P97" s="186"/>
      <c r="Q97" s="186"/>
      <c r="R97" s="186"/>
      <c r="S97" s="186"/>
      <c r="T97" s="186"/>
      <c r="U97" s="186"/>
      <c r="V97" s="186"/>
      <c r="W97" s="186"/>
      <c r="X97" s="186"/>
      <c r="Y97" s="12"/>
      <c r="Z97" s="12"/>
      <c r="AA97" s="12"/>
      <c r="AB97" s="12"/>
      <c r="AC97" s="12"/>
      <c r="AD97" s="12"/>
    </row>
    <row r="98" spans="2:30" ht="15" x14ac:dyDescent="0.2">
      <c r="B98" s="59"/>
      <c r="C98" s="43"/>
      <c r="D98" s="59"/>
      <c r="E98" s="59"/>
      <c r="F98" s="59"/>
      <c r="G98" s="59"/>
      <c r="H98" s="59"/>
      <c r="I98" s="186"/>
      <c r="J98" s="186"/>
      <c r="K98" s="186"/>
      <c r="L98" s="186"/>
      <c r="M98" s="186"/>
      <c r="N98" s="186"/>
      <c r="O98" s="186"/>
      <c r="P98" s="186"/>
      <c r="Q98" s="186"/>
      <c r="R98" s="186"/>
      <c r="S98" s="186"/>
      <c r="T98" s="186"/>
      <c r="U98" s="186"/>
      <c r="V98" s="186"/>
      <c r="W98" s="186"/>
      <c r="X98" s="186"/>
      <c r="Y98" s="12"/>
      <c r="Z98" s="12"/>
      <c r="AA98" s="12"/>
      <c r="AB98" s="12"/>
      <c r="AC98" s="12"/>
      <c r="AD98" s="12"/>
    </row>
    <row r="99" spans="2:30" ht="15" x14ac:dyDescent="0.2">
      <c r="B99" s="59"/>
      <c r="C99" s="43"/>
      <c r="D99" s="59"/>
      <c r="E99" s="59"/>
      <c r="F99" s="59"/>
      <c r="G99" s="59"/>
      <c r="H99" s="59"/>
      <c r="I99" s="186"/>
      <c r="J99" s="186"/>
      <c r="K99" s="186"/>
      <c r="L99" s="186"/>
      <c r="M99" s="186"/>
      <c r="N99" s="186"/>
      <c r="O99" s="186"/>
      <c r="P99" s="186"/>
      <c r="Q99" s="186"/>
      <c r="R99" s="186"/>
      <c r="S99" s="186"/>
      <c r="T99" s="186"/>
      <c r="U99" s="186"/>
      <c r="V99" s="186"/>
      <c r="W99" s="186"/>
      <c r="X99" s="186"/>
      <c r="Y99" s="12"/>
      <c r="Z99" s="12"/>
      <c r="AA99" s="12"/>
      <c r="AB99" s="12"/>
      <c r="AC99" s="12"/>
      <c r="AD99" s="12"/>
    </row>
    <row r="100" spans="2:30" ht="15.75" thickBot="1" x14ac:dyDescent="0.25">
      <c r="B100" s="59"/>
      <c r="C100" s="43"/>
      <c r="D100" s="59"/>
      <c r="E100" s="59"/>
      <c r="F100" s="59"/>
      <c r="G100" s="59"/>
      <c r="H100" s="59"/>
      <c r="I100" s="186"/>
      <c r="J100" s="186"/>
      <c r="K100" s="186"/>
      <c r="L100" s="186"/>
      <c r="M100" s="186"/>
      <c r="N100" s="186"/>
      <c r="O100" s="186"/>
      <c r="P100" s="186"/>
      <c r="Q100" s="186"/>
      <c r="R100" s="186"/>
      <c r="S100" s="186"/>
      <c r="T100" s="186"/>
      <c r="U100" s="186"/>
      <c r="V100" s="186"/>
      <c r="W100" s="186"/>
      <c r="X100" s="186"/>
      <c r="Y100" s="12"/>
      <c r="Z100" s="12"/>
      <c r="AA100" s="12"/>
      <c r="AB100" s="12"/>
      <c r="AC100" s="12"/>
      <c r="AD100" s="12"/>
    </row>
    <row r="101" spans="2:30" ht="31.5" customHeight="1" thickBot="1" x14ac:dyDescent="0.25">
      <c r="B101" s="685" t="s">
        <v>254</v>
      </c>
      <c r="C101" s="686"/>
      <c r="D101" s="686"/>
      <c r="E101" s="686"/>
      <c r="F101" s="686"/>
      <c r="G101" s="686"/>
      <c r="H101" s="686"/>
      <c r="I101" s="686"/>
      <c r="J101" s="686"/>
      <c r="K101" s="686"/>
      <c r="L101" s="686"/>
      <c r="M101" s="686"/>
      <c r="N101" s="686"/>
      <c r="O101" s="686"/>
      <c r="P101" s="686"/>
      <c r="Q101" s="686"/>
      <c r="R101" s="686"/>
      <c r="S101" s="686"/>
      <c r="T101" s="686"/>
      <c r="U101" s="686"/>
      <c r="V101" s="687"/>
      <c r="W101" s="186"/>
      <c r="X101" s="186"/>
      <c r="Y101" s="12"/>
      <c r="Z101" s="12"/>
    </row>
    <row r="102" spans="2:30" x14ac:dyDescent="0.2">
      <c r="B102" s="17"/>
      <c r="C102" s="18"/>
      <c r="D102" s="17"/>
      <c r="E102" s="17"/>
      <c r="F102" s="17"/>
      <c r="G102" s="17"/>
      <c r="H102" s="17"/>
      <c r="I102" s="12"/>
      <c r="J102" s="12"/>
      <c r="K102" s="12"/>
      <c r="L102" s="12"/>
      <c r="M102" s="12"/>
      <c r="N102" s="12"/>
      <c r="O102" s="12"/>
      <c r="P102" s="12"/>
      <c r="Q102" s="12"/>
      <c r="R102" s="12"/>
      <c r="S102" s="12"/>
      <c r="T102" s="12"/>
      <c r="U102" s="12"/>
      <c r="V102" s="12"/>
      <c r="W102" s="12"/>
      <c r="X102" s="12"/>
      <c r="Y102" s="12"/>
      <c r="Z102" s="12"/>
    </row>
    <row r="103" spans="2:30" x14ac:dyDescent="0.2">
      <c r="B103" s="17"/>
      <c r="C103" s="18"/>
      <c r="D103" s="17"/>
      <c r="E103" s="17"/>
      <c r="F103" s="17"/>
      <c r="G103" s="17"/>
      <c r="H103" s="17"/>
      <c r="I103" s="12"/>
      <c r="J103" s="12"/>
      <c r="K103" s="12"/>
      <c r="L103" s="12"/>
      <c r="M103" s="12"/>
      <c r="N103" s="12"/>
      <c r="O103" s="12"/>
      <c r="P103" s="12"/>
      <c r="Q103" s="12"/>
      <c r="R103" s="12"/>
      <c r="S103" s="12"/>
      <c r="T103" s="12"/>
      <c r="U103" s="12"/>
      <c r="V103" s="12"/>
      <c r="W103" s="12"/>
      <c r="X103" s="12"/>
      <c r="Y103" s="12"/>
      <c r="Z103" s="12"/>
      <c r="AA103" s="12"/>
      <c r="AB103" s="12"/>
      <c r="AC103" s="12"/>
      <c r="AD103" s="12"/>
    </row>
    <row r="104" spans="2:30" x14ac:dyDescent="0.2">
      <c r="B104" s="17"/>
      <c r="C104" s="18"/>
      <c r="D104" s="17"/>
      <c r="E104" s="17"/>
      <c r="F104" s="17"/>
      <c r="G104" s="17"/>
      <c r="H104" s="17"/>
      <c r="I104" s="12"/>
      <c r="J104" s="12"/>
      <c r="K104" s="12"/>
      <c r="L104" s="12"/>
      <c r="M104" s="12"/>
      <c r="N104" s="12"/>
      <c r="O104" s="12"/>
      <c r="P104" s="12"/>
      <c r="Q104" s="12"/>
      <c r="R104" s="12"/>
      <c r="S104" s="12"/>
      <c r="T104" s="12"/>
      <c r="U104" s="12"/>
      <c r="V104" s="12"/>
      <c r="W104" s="12"/>
      <c r="X104" s="12"/>
      <c r="Y104" s="12"/>
      <c r="Z104" s="12"/>
      <c r="AA104" s="12"/>
      <c r="AB104" s="12"/>
      <c r="AC104" s="12"/>
      <c r="AD104" s="12"/>
    </row>
    <row r="105" spans="2:30" x14ac:dyDescent="0.2">
      <c r="B105" s="17"/>
      <c r="C105" s="18"/>
      <c r="D105" s="17"/>
      <c r="E105" s="17"/>
      <c r="F105" s="17"/>
      <c r="G105" s="17"/>
      <c r="H105" s="17"/>
      <c r="I105" s="12"/>
      <c r="J105" s="12"/>
      <c r="K105" s="12"/>
      <c r="L105" s="12"/>
      <c r="M105" s="12"/>
      <c r="N105" s="12"/>
      <c r="O105" s="12"/>
      <c r="P105" s="12"/>
      <c r="Q105" s="12"/>
      <c r="R105" s="12"/>
      <c r="S105" s="12"/>
      <c r="T105" s="12"/>
      <c r="U105" s="12"/>
      <c r="V105" s="12"/>
      <c r="W105" s="12"/>
      <c r="X105" s="12"/>
      <c r="Y105" s="12"/>
      <c r="Z105" s="12"/>
      <c r="AA105" s="12"/>
      <c r="AB105" s="12"/>
      <c r="AC105" s="12"/>
      <c r="AD105" s="12"/>
    </row>
    <row r="106" spans="2:30" x14ac:dyDescent="0.2">
      <c r="B106" s="17"/>
      <c r="C106" s="18"/>
      <c r="D106" s="17"/>
      <c r="E106" s="17"/>
      <c r="F106" s="17"/>
      <c r="G106" s="17"/>
      <c r="H106" s="17"/>
      <c r="I106" s="12"/>
      <c r="J106" s="12"/>
      <c r="K106" s="12"/>
      <c r="L106" s="12"/>
      <c r="M106" s="12"/>
      <c r="N106" s="12"/>
      <c r="O106" s="12"/>
      <c r="P106" s="12"/>
      <c r="Q106" s="12"/>
      <c r="R106" s="12"/>
      <c r="S106" s="12"/>
      <c r="T106" s="12"/>
      <c r="U106" s="12"/>
      <c r="V106" s="12"/>
      <c r="W106" s="12"/>
      <c r="X106" s="12"/>
      <c r="Y106" s="12"/>
      <c r="Z106" s="12"/>
      <c r="AA106" s="12"/>
      <c r="AB106" s="12"/>
      <c r="AC106" s="12"/>
      <c r="AD106" s="12"/>
    </row>
    <row r="107" spans="2:30" x14ac:dyDescent="0.2">
      <c r="B107" s="17"/>
      <c r="C107" s="18"/>
      <c r="D107" s="17"/>
      <c r="E107" s="17"/>
      <c r="F107" s="17"/>
      <c r="G107" s="17"/>
      <c r="H107" s="17"/>
      <c r="I107" s="12"/>
      <c r="J107" s="12"/>
      <c r="K107" s="12"/>
      <c r="L107" s="12"/>
      <c r="M107" s="12"/>
      <c r="N107" s="12"/>
      <c r="O107" s="12"/>
      <c r="P107" s="12"/>
      <c r="Q107" s="12"/>
      <c r="R107" s="12"/>
      <c r="S107" s="12"/>
      <c r="T107" s="12"/>
      <c r="U107" s="12"/>
      <c r="V107" s="12"/>
      <c r="W107" s="12"/>
      <c r="X107" s="12"/>
      <c r="Y107" s="12"/>
      <c r="Z107" s="12"/>
      <c r="AA107" s="12"/>
      <c r="AB107" s="12"/>
      <c r="AC107" s="12"/>
      <c r="AD107" s="12"/>
    </row>
    <row r="108" spans="2:30" x14ac:dyDescent="0.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row>
    <row r="109" spans="2:30" x14ac:dyDescent="0.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row>
    <row r="110" spans="2:30" x14ac:dyDescent="0.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row>
    <row r="111" spans="2:30" x14ac:dyDescent="0.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row>
    <row r="112" spans="2:30" x14ac:dyDescent="0.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row>
    <row r="113" spans="2:30" x14ac:dyDescent="0.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row>
    <row r="114" spans="2:30" x14ac:dyDescent="0.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row>
    <row r="115" spans="2:30" x14ac:dyDescent="0.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row>
    <row r="116" spans="2:30" x14ac:dyDescent="0.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row>
    <row r="117" spans="2:30" x14ac:dyDescent="0.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row>
    <row r="118" spans="2:30" x14ac:dyDescent="0.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row>
    <row r="119" spans="2:30" x14ac:dyDescent="0.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row>
    <row r="120" spans="2:30" x14ac:dyDescent="0.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row>
    <row r="121" spans="2:30" x14ac:dyDescent="0.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row>
    <row r="122" spans="2:30" x14ac:dyDescent="0.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row>
    <row r="123" spans="2:30" x14ac:dyDescent="0.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row>
    <row r="124" spans="2:30" x14ac:dyDescent="0.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row>
    <row r="125" spans="2:30" x14ac:dyDescent="0.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row>
    <row r="126" spans="2:30" x14ac:dyDescent="0.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row>
    <row r="127" spans="2:30" x14ac:dyDescent="0.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row>
    <row r="128" spans="2:30" x14ac:dyDescent="0.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row>
    <row r="129" spans="2:30" x14ac:dyDescent="0.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row>
    <row r="130" spans="2:30" x14ac:dyDescent="0.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row>
    <row r="131" spans="2:30" x14ac:dyDescent="0.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row>
    <row r="132" spans="2:30" x14ac:dyDescent="0.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row>
    <row r="133" spans="2:30" x14ac:dyDescent="0.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row>
    <row r="134" spans="2:30" x14ac:dyDescent="0.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row>
    <row r="135" spans="2:30" x14ac:dyDescent="0.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row>
    <row r="136" spans="2:30" x14ac:dyDescent="0.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row>
    <row r="137" spans="2:30" x14ac:dyDescent="0.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row>
    <row r="138" spans="2:30" x14ac:dyDescent="0.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row>
    <row r="139" spans="2:30" x14ac:dyDescent="0.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row>
    <row r="140" spans="2:30" x14ac:dyDescent="0.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row>
    <row r="141" spans="2:30" x14ac:dyDescent="0.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row>
    <row r="142" spans="2:30" x14ac:dyDescent="0.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row>
    <row r="143" spans="2:30" x14ac:dyDescent="0.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row>
    <row r="144" spans="2:30" x14ac:dyDescent="0.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row>
    <row r="145" spans="2:30" x14ac:dyDescent="0.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row>
    <row r="146" spans="2:30" x14ac:dyDescent="0.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row>
    <row r="147" spans="2:30" x14ac:dyDescent="0.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row>
    <row r="148" spans="2:30" x14ac:dyDescent="0.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row>
    <row r="149" spans="2:30" x14ac:dyDescent="0.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row>
    <row r="150" spans="2:30" x14ac:dyDescent="0.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row>
    <row r="151" spans="2:30" x14ac:dyDescent="0.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row>
    <row r="152" spans="2:30" x14ac:dyDescent="0.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row>
    <row r="153" spans="2:30" x14ac:dyDescent="0.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row>
    <row r="154" spans="2:30" x14ac:dyDescent="0.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row>
    <row r="155" spans="2:30" x14ac:dyDescent="0.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row>
    <row r="156" spans="2:30" x14ac:dyDescent="0.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row>
  </sheetData>
  <sheetProtection password="A1B2" sheet="1" objects="1" scenarios="1"/>
  <mergeCells count="30">
    <mergeCell ref="L2:N2"/>
    <mergeCell ref="O2:Q2"/>
    <mergeCell ref="B2:K2"/>
    <mergeCell ref="B63:C63"/>
    <mergeCell ref="B55:C55"/>
    <mergeCell ref="B56:C56"/>
    <mergeCell ref="B57:C57"/>
    <mergeCell ref="B22:D22"/>
    <mergeCell ref="C24:I24"/>
    <mergeCell ref="J24:P24"/>
    <mergeCell ref="B4:D4"/>
    <mergeCell ref="E4:O4"/>
    <mergeCell ref="B5:D5"/>
    <mergeCell ref="E5:O5"/>
    <mergeCell ref="B6:Q6"/>
    <mergeCell ref="B65:V65"/>
    <mergeCell ref="H52:J52"/>
    <mergeCell ref="B52:G52"/>
    <mergeCell ref="B101:V101"/>
    <mergeCell ref="B7:N7"/>
    <mergeCell ref="O7:Q7"/>
    <mergeCell ref="D38:I38"/>
    <mergeCell ref="E9:J9"/>
    <mergeCell ref="K9:Q9"/>
    <mergeCell ref="K51:S51"/>
    <mergeCell ref="B58:C58"/>
    <mergeCell ref="B54:C54"/>
    <mergeCell ref="B51:J51"/>
    <mergeCell ref="R9:X9"/>
    <mergeCell ref="B9:D9"/>
  </mergeCells>
  <phoneticPr fontId="0" type="noConversion"/>
  <dataValidations count="1">
    <dataValidation showInputMessage="1" showErrorMessage="1" sqref="B57:B64 C59 C61"/>
  </dataValidations>
  <pageMargins left="0.7" right="0.7" top="0.78740157499999996" bottom="0.78740157499999996" header="0.3" footer="0.3"/>
  <pageSetup paperSize="9" scale="31" orientation="portrait" r:id="rId1"/>
  <rowBreaks count="2" manualBreakCount="2">
    <brk id="64" min="1" max="23" man="1"/>
    <brk id="99" min="1" max="23" man="1"/>
  </rowBreaks>
  <colBreaks count="1" manualBreakCount="1">
    <brk id="24" max="1048575" man="1"/>
  </col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tabColor theme="7" tint="0.39997558519241921"/>
  </sheetPr>
  <dimension ref="A1:R39"/>
  <sheetViews>
    <sheetView zoomScale="80" zoomScaleNormal="80" zoomScaleSheetLayoutView="70" workbookViewId="0">
      <selection activeCell="K2" sqref="K2:L2"/>
    </sheetView>
  </sheetViews>
  <sheetFormatPr baseColWidth="10" defaultColWidth="11.42578125" defaultRowHeight="14.25" x14ac:dyDescent="0.2"/>
  <cols>
    <col min="1" max="1" width="3.140625" style="1" customWidth="1"/>
    <col min="2" max="2" width="28.85546875" style="1" customWidth="1"/>
    <col min="3" max="3" width="11.42578125" style="1"/>
    <col min="4" max="4" width="24.85546875" style="1" customWidth="1"/>
    <col min="5" max="5" width="11.42578125" style="1"/>
    <col min="6" max="6" width="24.85546875" style="1" customWidth="1"/>
    <col min="7" max="7" width="11.42578125" style="1"/>
    <col min="8" max="8" width="24.85546875" style="1" customWidth="1"/>
    <col min="9" max="9" width="11.42578125" style="1"/>
    <col min="10" max="10" width="24.85546875" style="1" customWidth="1"/>
    <col min="11" max="11" width="11.42578125" style="1"/>
    <col min="12" max="12" width="24.85546875" style="1" customWidth="1"/>
    <col min="13" max="13" width="11.42578125" style="1"/>
    <col min="14" max="14" width="24.85546875" style="1" customWidth="1"/>
    <col min="15" max="15" width="11.42578125" style="1" customWidth="1"/>
    <col min="16" max="16384" width="11.42578125" style="1"/>
  </cols>
  <sheetData>
    <row r="1" spans="1:18" ht="14.45" thickBot="1" x14ac:dyDescent="0.3"/>
    <row r="2" spans="1:18" ht="53.25" customHeight="1" thickBot="1" x14ac:dyDescent="0.25">
      <c r="A2" s="209"/>
      <c r="B2" s="751" t="s">
        <v>110</v>
      </c>
      <c r="C2" s="752"/>
      <c r="D2" s="752"/>
      <c r="E2" s="752"/>
      <c r="F2" s="752"/>
      <c r="G2" s="752"/>
      <c r="H2" s="752"/>
      <c r="I2" s="752"/>
      <c r="J2" s="753"/>
      <c r="K2" s="864" t="s">
        <v>239</v>
      </c>
      <c r="L2" s="869"/>
      <c r="M2" s="757" t="s">
        <v>238</v>
      </c>
      <c r="N2" s="758"/>
      <c r="O2" s="759"/>
      <c r="P2" s="209"/>
    </row>
    <row r="3" spans="1:18" s="208" customFormat="1" ht="18.75" customHeight="1" x14ac:dyDescent="0.25">
      <c r="A3" s="210"/>
      <c r="B3" s="121"/>
      <c r="C3" s="121"/>
      <c r="D3" s="121"/>
      <c r="E3" s="121"/>
      <c r="F3" s="121"/>
      <c r="G3" s="121"/>
      <c r="H3" s="121"/>
      <c r="I3" s="121"/>
      <c r="J3" s="121"/>
      <c r="K3" s="121"/>
      <c r="L3" s="121"/>
      <c r="M3" s="121"/>
      <c r="N3" s="121"/>
      <c r="O3" s="121"/>
      <c r="P3" s="210"/>
    </row>
    <row r="4" spans="1:18" ht="15.6" x14ac:dyDescent="0.25">
      <c r="A4" s="209"/>
      <c r="B4" s="709" t="s">
        <v>265</v>
      </c>
      <c r="C4" s="709"/>
      <c r="D4" s="756" t="str">
        <f>'1. Stammdaten'!D11</f>
        <v>Musterunternehmen</v>
      </c>
      <c r="E4" s="756"/>
      <c r="F4" s="756"/>
      <c r="G4" s="756"/>
      <c r="H4" s="756"/>
      <c r="I4" s="756"/>
      <c r="J4" s="756"/>
      <c r="K4" s="756"/>
      <c r="L4" s="756"/>
      <c r="M4" s="756"/>
      <c r="N4" s="756"/>
      <c r="O4" s="756"/>
      <c r="P4" s="209"/>
    </row>
    <row r="5" spans="1:18" ht="15.6" x14ac:dyDescent="0.25">
      <c r="A5" s="209"/>
      <c r="B5" s="709" t="s">
        <v>54</v>
      </c>
      <c r="C5" s="709"/>
      <c r="D5" s="874" t="str">
        <f>'1. Stammdaten'!D5</f>
        <v xml:space="preserve">Matthias Mustermann </v>
      </c>
      <c r="E5" s="874"/>
      <c r="F5" s="874"/>
      <c r="G5" s="874"/>
      <c r="H5" s="874"/>
      <c r="I5" s="874"/>
      <c r="J5" s="874"/>
      <c r="K5" s="874"/>
      <c r="L5" s="874"/>
      <c r="M5" s="874"/>
      <c r="N5" s="874"/>
      <c r="O5" s="874"/>
      <c r="P5" s="209"/>
    </row>
    <row r="6" spans="1:18" ht="12.75" customHeight="1" x14ac:dyDescent="0.25">
      <c r="A6" s="209"/>
      <c r="B6" s="211"/>
      <c r="C6" s="211"/>
      <c r="D6" s="212"/>
      <c r="E6" s="212"/>
      <c r="F6" s="212"/>
      <c r="G6" s="212"/>
      <c r="H6" s="212"/>
      <c r="I6" s="212"/>
      <c r="J6" s="212"/>
      <c r="K6" s="212"/>
      <c r="L6" s="212"/>
      <c r="M6" s="212"/>
      <c r="N6" s="212"/>
      <c r="O6" s="212"/>
      <c r="P6" s="209"/>
    </row>
    <row r="7" spans="1:18" ht="14.25" customHeight="1" x14ac:dyDescent="0.2">
      <c r="A7" s="209"/>
      <c r="B7" s="760" t="s">
        <v>130</v>
      </c>
      <c r="C7" s="762" t="s">
        <v>4</v>
      </c>
      <c r="D7" s="764">
        <f>Inhaltsverzeichnis!D18</f>
        <v>2017</v>
      </c>
      <c r="E7" s="755"/>
      <c r="F7" s="754">
        <f>D7+1</f>
        <v>2018</v>
      </c>
      <c r="G7" s="755"/>
      <c r="H7" s="754">
        <f>F7+1</f>
        <v>2019</v>
      </c>
      <c r="I7" s="755"/>
      <c r="J7" s="754">
        <f>H7+1</f>
        <v>2020</v>
      </c>
      <c r="K7" s="755"/>
      <c r="L7" s="754">
        <f>J7+1</f>
        <v>2021</v>
      </c>
      <c r="M7" s="755"/>
      <c r="N7" s="754">
        <f>L7+1</f>
        <v>2022</v>
      </c>
      <c r="O7" s="755"/>
      <c r="P7" s="209"/>
    </row>
    <row r="8" spans="1:18" ht="31.5" x14ac:dyDescent="0.2">
      <c r="A8" s="209"/>
      <c r="B8" s="761"/>
      <c r="C8" s="763"/>
      <c r="D8" s="213" t="s">
        <v>225</v>
      </c>
      <c r="E8" s="214" t="s">
        <v>71</v>
      </c>
      <c r="F8" s="213" t="s">
        <v>225</v>
      </c>
      <c r="G8" s="214" t="s">
        <v>71</v>
      </c>
      <c r="H8" s="470" t="s">
        <v>225</v>
      </c>
      <c r="I8" s="214" t="s">
        <v>71</v>
      </c>
      <c r="J8" s="213" t="s">
        <v>225</v>
      </c>
      <c r="K8" s="214" t="s">
        <v>71</v>
      </c>
      <c r="L8" s="470" t="s">
        <v>225</v>
      </c>
      <c r="M8" s="214" t="s">
        <v>71</v>
      </c>
      <c r="N8" s="213" t="s">
        <v>225</v>
      </c>
      <c r="O8" s="214" t="s">
        <v>71</v>
      </c>
    </row>
    <row r="9" spans="1:18" s="21" customFormat="1" ht="15" x14ac:dyDescent="0.25">
      <c r="A9" s="215"/>
      <c r="B9" s="466" t="s">
        <v>445</v>
      </c>
      <c r="C9" s="467" t="s">
        <v>39</v>
      </c>
      <c r="D9" s="465"/>
      <c r="E9" s="468"/>
      <c r="F9" s="468"/>
      <c r="G9" s="468"/>
      <c r="H9" s="469"/>
      <c r="I9" s="471"/>
      <c r="J9" s="468"/>
      <c r="K9" s="471"/>
      <c r="L9" s="468"/>
      <c r="M9" s="471"/>
      <c r="N9" s="471"/>
      <c r="O9" s="468"/>
      <c r="P9" s="1"/>
      <c r="Q9" s="1"/>
      <c r="R9" s="1"/>
    </row>
    <row r="10" spans="1:18" ht="15" x14ac:dyDescent="0.25">
      <c r="A10" s="209"/>
      <c r="B10" s="221" t="s">
        <v>446</v>
      </c>
      <c r="C10" s="217" t="s">
        <v>39</v>
      </c>
      <c r="D10" s="218"/>
      <c r="E10" s="219"/>
      <c r="F10" s="220"/>
      <c r="G10" s="219"/>
      <c r="H10" s="220"/>
      <c r="I10" s="224"/>
      <c r="J10" s="220"/>
      <c r="K10" s="224"/>
      <c r="L10" s="220"/>
      <c r="M10" s="224"/>
      <c r="N10" s="225"/>
      <c r="O10" s="224"/>
      <c r="P10" s="209"/>
    </row>
    <row r="11" spans="1:18" ht="15" x14ac:dyDescent="0.25">
      <c r="A11" s="209"/>
      <c r="B11" s="221" t="s">
        <v>447</v>
      </c>
      <c r="C11" s="222" t="s">
        <v>39</v>
      </c>
      <c r="D11" s="223"/>
      <c r="E11" s="224"/>
      <c r="F11" s="225"/>
      <c r="G11" s="224"/>
      <c r="H11" s="225"/>
      <c r="I11" s="224"/>
      <c r="J11" s="225"/>
      <c r="K11" s="224"/>
      <c r="L11" s="225"/>
      <c r="M11" s="224"/>
      <c r="N11" s="225"/>
      <c r="O11" s="224"/>
      <c r="P11" s="209"/>
    </row>
    <row r="12" spans="1:18" ht="15" x14ac:dyDescent="0.25">
      <c r="A12" s="209"/>
      <c r="B12" s="221"/>
      <c r="C12" s="222"/>
      <c r="D12" s="223"/>
      <c r="E12" s="224"/>
      <c r="F12" s="225"/>
      <c r="G12" s="224"/>
      <c r="H12" s="225"/>
      <c r="I12" s="224"/>
      <c r="J12" s="225"/>
      <c r="K12" s="224"/>
      <c r="L12" s="225"/>
      <c r="M12" s="224"/>
      <c r="N12" s="225"/>
      <c r="O12" s="224"/>
      <c r="P12" s="209"/>
    </row>
    <row r="13" spans="1:18" ht="15" x14ac:dyDescent="0.25">
      <c r="A13" s="209"/>
      <c r="B13" s="216"/>
      <c r="C13" s="222"/>
      <c r="D13" s="223"/>
      <c r="E13" s="224"/>
      <c r="F13" s="225"/>
      <c r="G13" s="224"/>
      <c r="H13" s="225"/>
      <c r="I13" s="224"/>
      <c r="J13" s="225"/>
      <c r="K13" s="224"/>
      <c r="L13" s="225"/>
      <c r="M13" s="224"/>
      <c r="N13" s="225"/>
      <c r="O13" s="224"/>
      <c r="P13" s="209"/>
    </row>
    <row r="14" spans="1:18" ht="15" x14ac:dyDescent="0.25">
      <c r="A14" s="209"/>
      <c r="B14" s="226"/>
      <c r="C14" s="222"/>
      <c r="D14" s="223"/>
      <c r="E14" s="224"/>
      <c r="F14" s="225"/>
      <c r="G14" s="224"/>
      <c r="H14" s="225"/>
      <c r="I14" s="224"/>
      <c r="J14" s="225"/>
      <c r="K14" s="224"/>
      <c r="L14" s="225"/>
      <c r="M14" s="224"/>
      <c r="N14" s="225"/>
      <c r="O14" s="224"/>
      <c r="P14" s="209"/>
    </row>
    <row r="15" spans="1:18" ht="15" x14ac:dyDescent="0.25">
      <c r="A15" s="209"/>
      <c r="B15" s="226"/>
      <c r="C15" s="222"/>
      <c r="D15" s="223"/>
      <c r="E15" s="224"/>
      <c r="F15" s="225"/>
      <c r="G15" s="224"/>
      <c r="H15" s="225"/>
      <c r="I15" s="224"/>
      <c r="J15" s="225"/>
      <c r="K15" s="224"/>
      <c r="L15" s="225"/>
      <c r="M15" s="224"/>
      <c r="N15" s="225"/>
      <c r="O15" s="224"/>
      <c r="P15" s="209"/>
    </row>
    <row r="16" spans="1:18" ht="15" x14ac:dyDescent="0.25">
      <c r="A16" s="209"/>
      <c r="B16" s="226"/>
      <c r="C16" s="222"/>
      <c r="D16" s="223"/>
      <c r="E16" s="224"/>
      <c r="F16" s="225"/>
      <c r="G16" s="224"/>
      <c r="H16" s="225"/>
      <c r="I16" s="224"/>
      <c r="J16" s="225"/>
      <c r="K16" s="224"/>
      <c r="L16" s="225"/>
      <c r="M16" s="224"/>
      <c r="N16" s="225"/>
      <c r="O16" s="224"/>
      <c r="P16" s="209"/>
    </row>
    <row r="17" spans="1:16" ht="15" x14ac:dyDescent="0.25">
      <c r="A17" s="209"/>
      <c r="B17" s="226"/>
      <c r="C17" s="222"/>
      <c r="D17" s="223"/>
      <c r="E17" s="224"/>
      <c r="F17" s="225"/>
      <c r="G17" s="224"/>
      <c r="H17" s="225"/>
      <c r="I17" s="224"/>
      <c r="J17" s="225"/>
      <c r="K17" s="224"/>
      <c r="L17" s="225"/>
      <c r="M17" s="224"/>
      <c r="N17" s="225"/>
      <c r="O17" s="224"/>
      <c r="P17" s="209"/>
    </row>
    <row r="18" spans="1:16" ht="15" x14ac:dyDescent="0.25">
      <c r="A18" s="209"/>
      <c r="B18" s="226"/>
      <c r="C18" s="222"/>
      <c r="D18" s="223"/>
      <c r="E18" s="224"/>
      <c r="F18" s="225"/>
      <c r="G18" s="224"/>
      <c r="H18" s="225"/>
      <c r="I18" s="224"/>
      <c r="J18" s="225"/>
      <c r="K18" s="224"/>
      <c r="L18" s="225"/>
      <c r="M18" s="224"/>
      <c r="N18" s="225"/>
      <c r="O18" s="224"/>
      <c r="P18" s="209"/>
    </row>
    <row r="19" spans="1:16" ht="15" x14ac:dyDescent="0.25">
      <c r="A19" s="209"/>
      <c r="B19" s="226"/>
      <c r="C19" s="222"/>
      <c r="D19" s="223"/>
      <c r="E19" s="224"/>
      <c r="F19" s="225"/>
      <c r="G19" s="224"/>
      <c r="H19" s="225"/>
      <c r="I19" s="224"/>
      <c r="J19" s="225"/>
      <c r="K19" s="224"/>
      <c r="L19" s="225"/>
      <c r="M19" s="224"/>
      <c r="N19" s="225"/>
      <c r="O19" s="224"/>
      <c r="P19" s="209"/>
    </row>
    <row r="20" spans="1:16" ht="15" x14ac:dyDescent="0.25">
      <c r="A20" s="209"/>
      <c r="B20" s="226"/>
      <c r="C20" s="222"/>
      <c r="D20" s="223"/>
      <c r="E20" s="224"/>
      <c r="F20" s="225"/>
      <c r="G20" s="224"/>
      <c r="H20" s="225"/>
      <c r="I20" s="224"/>
      <c r="J20" s="225"/>
      <c r="K20" s="224"/>
      <c r="L20" s="225"/>
      <c r="M20" s="224"/>
      <c r="N20" s="225"/>
      <c r="O20" s="224"/>
      <c r="P20" s="209"/>
    </row>
    <row r="21" spans="1:16" ht="15" x14ac:dyDescent="0.25">
      <c r="A21" s="209"/>
      <c r="B21" s="226"/>
      <c r="C21" s="222"/>
      <c r="D21" s="223"/>
      <c r="E21" s="224"/>
      <c r="F21" s="225"/>
      <c r="G21" s="224"/>
      <c r="H21" s="225"/>
      <c r="I21" s="224"/>
      <c r="J21" s="225"/>
      <c r="K21" s="224"/>
      <c r="L21" s="225"/>
      <c r="M21" s="224"/>
      <c r="N21" s="225"/>
      <c r="O21" s="224"/>
      <c r="P21" s="209"/>
    </row>
    <row r="22" spans="1:16" ht="15" x14ac:dyDescent="0.25">
      <c r="A22" s="209"/>
      <c r="B22" s="226"/>
      <c r="C22" s="222"/>
      <c r="D22" s="223"/>
      <c r="E22" s="224"/>
      <c r="F22" s="225"/>
      <c r="G22" s="224"/>
      <c r="H22" s="225"/>
      <c r="I22" s="224"/>
      <c r="J22" s="225"/>
      <c r="K22" s="224"/>
      <c r="L22" s="225"/>
      <c r="M22" s="224"/>
      <c r="N22" s="225"/>
      <c r="O22" s="224"/>
      <c r="P22" s="209"/>
    </row>
    <row r="23" spans="1:16" ht="15" x14ac:dyDescent="0.25">
      <c r="A23" s="209"/>
      <c r="B23" s="226"/>
      <c r="C23" s="222"/>
      <c r="D23" s="223"/>
      <c r="E23" s="224"/>
      <c r="F23" s="225"/>
      <c r="G23" s="224"/>
      <c r="H23" s="225"/>
      <c r="I23" s="224"/>
      <c r="J23" s="225"/>
      <c r="K23" s="224"/>
      <c r="L23" s="225"/>
      <c r="M23" s="224"/>
      <c r="N23" s="225"/>
      <c r="O23" s="224"/>
      <c r="P23" s="209"/>
    </row>
    <row r="24" spans="1:16" ht="15" x14ac:dyDescent="0.25">
      <c r="A24" s="209"/>
      <c r="B24" s="226"/>
      <c r="C24" s="222"/>
      <c r="D24" s="223"/>
      <c r="E24" s="224"/>
      <c r="F24" s="225"/>
      <c r="G24" s="224"/>
      <c r="H24" s="225"/>
      <c r="I24" s="224"/>
      <c r="J24" s="225"/>
      <c r="K24" s="224"/>
      <c r="L24" s="225"/>
      <c r="M24" s="224"/>
      <c r="N24" s="225"/>
      <c r="O24" s="224"/>
      <c r="P24" s="209"/>
    </row>
    <row r="25" spans="1:16" ht="15" x14ac:dyDescent="0.2">
      <c r="A25" s="209"/>
      <c r="B25" s="226"/>
      <c r="C25" s="222"/>
      <c r="D25" s="223"/>
      <c r="E25" s="224"/>
      <c r="F25" s="225"/>
      <c r="G25" s="224"/>
      <c r="H25" s="225"/>
      <c r="I25" s="224"/>
      <c r="J25" s="225"/>
      <c r="K25" s="224"/>
      <c r="L25" s="225"/>
      <c r="M25" s="224"/>
      <c r="N25" s="225"/>
      <c r="O25" s="224"/>
      <c r="P25" s="209"/>
    </row>
    <row r="26" spans="1:16" ht="15" x14ac:dyDescent="0.2">
      <c r="A26" s="209"/>
      <c r="B26" s="226"/>
      <c r="C26" s="222"/>
      <c r="D26" s="223"/>
      <c r="E26" s="224"/>
      <c r="F26" s="225"/>
      <c r="G26" s="224"/>
      <c r="H26" s="225"/>
      <c r="I26" s="224"/>
      <c r="J26" s="225"/>
      <c r="K26" s="224"/>
      <c r="L26" s="225"/>
      <c r="M26" s="224"/>
      <c r="N26" s="225"/>
      <c r="O26" s="224"/>
      <c r="P26" s="209"/>
    </row>
    <row r="27" spans="1:16" ht="15" x14ac:dyDescent="0.2">
      <c r="A27" s="209"/>
      <c r="B27" s="226"/>
      <c r="C27" s="222"/>
      <c r="D27" s="223"/>
      <c r="E27" s="224"/>
      <c r="F27" s="225"/>
      <c r="G27" s="224"/>
      <c r="H27" s="225"/>
      <c r="I27" s="224"/>
      <c r="J27" s="225"/>
      <c r="K27" s="224"/>
      <c r="L27" s="225"/>
      <c r="M27" s="224"/>
      <c r="N27" s="225"/>
      <c r="O27" s="224"/>
      <c r="P27" s="209"/>
    </row>
    <row r="28" spans="1:16" ht="15" x14ac:dyDescent="0.2">
      <c r="A28" s="209"/>
      <c r="B28" s="226"/>
      <c r="C28" s="222"/>
      <c r="D28" s="223"/>
      <c r="E28" s="224"/>
      <c r="F28" s="225"/>
      <c r="G28" s="224"/>
      <c r="H28" s="225"/>
      <c r="I28" s="224"/>
      <c r="J28" s="225"/>
      <c r="K28" s="224"/>
      <c r="L28" s="225"/>
      <c r="M28" s="224"/>
      <c r="N28" s="225"/>
      <c r="O28" s="224"/>
      <c r="P28" s="209"/>
    </row>
    <row r="29" spans="1:16" ht="15" x14ac:dyDescent="0.2">
      <c r="A29" s="209"/>
      <c r="B29" s="227"/>
      <c r="C29" s="228"/>
      <c r="D29" s="229"/>
      <c r="E29" s="230"/>
      <c r="F29" s="231"/>
      <c r="G29" s="230"/>
      <c r="H29" s="231"/>
      <c r="I29" s="230"/>
      <c r="J29" s="231"/>
      <c r="K29" s="230"/>
      <c r="L29" s="231"/>
      <c r="M29" s="230"/>
      <c r="N29" s="231"/>
      <c r="O29" s="230"/>
      <c r="P29" s="209"/>
    </row>
    <row r="30" spans="1:16" ht="15" x14ac:dyDescent="0.2">
      <c r="A30" s="209"/>
      <c r="B30" s="226"/>
      <c r="C30" s="222"/>
      <c r="D30" s="223"/>
      <c r="E30" s="224"/>
      <c r="F30" s="225"/>
      <c r="G30" s="224"/>
      <c r="H30" s="225"/>
      <c r="I30" s="224"/>
      <c r="J30" s="225"/>
      <c r="K30" s="224"/>
      <c r="L30" s="225"/>
      <c r="M30" s="224"/>
      <c r="N30" s="225"/>
      <c r="O30" s="224"/>
      <c r="P30" s="209"/>
    </row>
    <row r="31" spans="1:16" ht="15" x14ac:dyDescent="0.2">
      <c r="A31" s="209"/>
      <c r="B31" s="226"/>
      <c r="C31" s="222"/>
      <c r="D31" s="223"/>
      <c r="E31" s="224"/>
      <c r="F31" s="225"/>
      <c r="G31" s="224"/>
      <c r="H31" s="225"/>
      <c r="I31" s="224"/>
      <c r="J31" s="225"/>
      <c r="K31" s="224"/>
      <c r="L31" s="225"/>
      <c r="M31" s="224"/>
      <c r="N31" s="225"/>
      <c r="O31" s="224"/>
      <c r="P31" s="209"/>
    </row>
    <row r="32" spans="1:16" ht="15" x14ac:dyDescent="0.2">
      <c r="A32" s="209"/>
      <c r="B32" s="226"/>
      <c r="C32" s="222"/>
      <c r="D32" s="223"/>
      <c r="E32" s="224"/>
      <c r="F32" s="225"/>
      <c r="G32" s="224"/>
      <c r="H32" s="225"/>
      <c r="I32" s="224"/>
      <c r="J32" s="225"/>
      <c r="K32" s="224"/>
      <c r="L32" s="225"/>
      <c r="M32" s="224"/>
      <c r="N32" s="225"/>
      <c r="O32" s="224"/>
      <c r="P32" s="209"/>
    </row>
    <row r="33" spans="1:16" ht="15" x14ac:dyDescent="0.2">
      <c r="A33" s="209"/>
      <c r="B33" s="226"/>
      <c r="C33" s="222"/>
      <c r="D33" s="223"/>
      <c r="E33" s="224"/>
      <c r="F33" s="225"/>
      <c r="G33" s="224"/>
      <c r="H33" s="225"/>
      <c r="I33" s="224"/>
      <c r="J33" s="225"/>
      <c r="K33" s="224"/>
      <c r="L33" s="225"/>
      <c r="M33" s="224"/>
      <c r="N33" s="225"/>
      <c r="O33" s="224"/>
      <c r="P33" s="209"/>
    </row>
    <row r="34" spans="1:16" ht="15" x14ac:dyDescent="0.2">
      <c r="A34" s="209"/>
      <c r="B34" s="226"/>
      <c r="C34" s="222"/>
      <c r="D34" s="223"/>
      <c r="E34" s="224"/>
      <c r="F34" s="225"/>
      <c r="G34" s="224"/>
      <c r="H34" s="225"/>
      <c r="I34" s="224"/>
      <c r="J34" s="225"/>
      <c r="K34" s="224"/>
      <c r="L34" s="225"/>
      <c r="M34" s="224"/>
      <c r="N34" s="225"/>
      <c r="O34" s="224"/>
      <c r="P34" s="209"/>
    </row>
    <row r="35" spans="1:16" ht="15.75" x14ac:dyDescent="0.2">
      <c r="A35" s="209"/>
      <c r="B35" s="232"/>
      <c r="C35" s="233" t="s">
        <v>76</v>
      </c>
      <c r="D35" s="234"/>
      <c r="E35" s="299">
        <f>SUM(E9:E34)</f>
        <v>0</v>
      </c>
      <c r="F35" s="234"/>
      <c r="G35" s="299">
        <f t="shared" ref="G35:O35" si="0">SUM(G9:G34)</f>
        <v>0</v>
      </c>
      <c r="H35" s="234"/>
      <c r="I35" s="299">
        <f t="shared" si="0"/>
        <v>0</v>
      </c>
      <c r="J35" s="234"/>
      <c r="K35" s="299">
        <f t="shared" si="0"/>
        <v>0</v>
      </c>
      <c r="L35" s="234"/>
      <c r="M35" s="299">
        <f t="shared" si="0"/>
        <v>0</v>
      </c>
      <c r="N35" s="234"/>
      <c r="O35" s="299">
        <f t="shared" si="0"/>
        <v>0</v>
      </c>
      <c r="P35" s="209"/>
    </row>
    <row r="36" spans="1:16" ht="15" x14ac:dyDescent="0.2">
      <c r="A36" s="209"/>
      <c r="B36" s="209"/>
      <c r="C36" s="209"/>
      <c r="D36" s="209"/>
      <c r="E36" s="209"/>
      <c r="F36" s="209"/>
      <c r="G36" s="209"/>
      <c r="H36" s="209"/>
      <c r="I36" s="209"/>
      <c r="J36" s="209"/>
      <c r="K36" s="209"/>
      <c r="L36" s="209"/>
      <c r="M36" s="209"/>
      <c r="N36" s="209"/>
      <c r="O36" s="209"/>
      <c r="P36" s="209"/>
    </row>
    <row r="37" spans="1:16" ht="15" x14ac:dyDescent="0.2">
      <c r="A37" s="209"/>
      <c r="B37" s="209"/>
      <c r="C37" s="209"/>
      <c r="D37" s="209"/>
      <c r="E37" s="209"/>
      <c r="F37" s="209"/>
      <c r="G37" s="209"/>
      <c r="H37" s="209"/>
      <c r="I37" s="209"/>
      <c r="J37" s="209"/>
      <c r="K37" s="209"/>
      <c r="L37" s="209"/>
      <c r="M37" s="209"/>
      <c r="N37" s="209"/>
      <c r="O37" s="209"/>
      <c r="P37" s="209"/>
    </row>
    <row r="39" spans="1:16" x14ac:dyDescent="0.2">
      <c r="B39" s="4"/>
    </row>
  </sheetData>
  <sheetProtection password="A1B2" sheet="1" objects="1" scenarios="1"/>
  <mergeCells count="15">
    <mergeCell ref="B2:J2"/>
    <mergeCell ref="K2:L2"/>
    <mergeCell ref="B4:C4"/>
    <mergeCell ref="B5:C5"/>
    <mergeCell ref="H7:I7"/>
    <mergeCell ref="J7:K7"/>
    <mergeCell ref="L7:M7"/>
    <mergeCell ref="D5:O5"/>
    <mergeCell ref="D4:O4"/>
    <mergeCell ref="M2:O2"/>
    <mergeCell ref="N7:O7"/>
    <mergeCell ref="F7:G7"/>
    <mergeCell ref="B7:B8"/>
    <mergeCell ref="C7:C8"/>
    <mergeCell ref="D7:E7"/>
  </mergeCells>
  <phoneticPr fontId="0" type="noConversion"/>
  <pageMargins left="0.7" right="0.7" top="0.78740157499999996" bottom="0.78740157499999996" header="0.3" footer="0.3"/>
  <pageSetup paperSize="9" scale="46" orientation="portrait" r:id="rId1"/>
  <rowBreaks count="2" manualBreakCount="2">
    <brk id="37" max="16383" man="1"/>
    <brk id="79"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tabColor theme="7" tint="0.39997558519241921"/>
  </sheetPr>
  <dimension ref="A1:S38"/>
  <sheetViews>
    <sheetView zoomScale="80" zoomScaleNormal="80" zoomScaleSheetLayoutView="70" workbookViewId="0">
      <selection activeCell="L2" sqref="L2:N2"/>
    </sheetView>
  </sheetViews>
  <sheetFormatPr baseColWidth="10" defaultColWidth="11.42578125" defaultRowHeight="15" x14ac:dyDescent="0.2"/>
  <cols>
    <col min="1" max="1" width="3.42578125" style="5" customWidth="1"/>
    <col min="2" max="2" width="11.42578125" style="5"/>
    <col min="3" max="3" width="49.140625" style="5" customWidth="1"/>
    <col min="4" max="4" width="19.42578125" style="5" customWidth="1"/>
    <col min="5" max="5" width="11.42578125" style="5"/>
    <col min="6" max="6" width="11.42578125" style="5" customWidth="1"/>
    <col min="7" max="7" width="17.42578125" style="5" customWidth="1"/>
    <col min="8" max="8" width="11.42578125" style="5"/>
    <col min="9" max="9" width="15.42578125" style="5" customWidth="1"/>
    <col min="10" max="10" width="11.42578125" style="5"/>
    <col min="11" max="11" width="14.42578125" style="5" customWidth="1"/>
    <col min="12" max="12" width="11.42578125" style="5"/>
    <col min="13" max="13" width="14.85546875" style="5" customWidth="1"/>
    <col min="14" max="14" width="11.42578125" style="5"/>
    <col min="15" max="15" width="14" style="5" customWidth="1"/>
    <col min="16" max="16" width="11.42578125" style="5"/>
    <col min="17" max="17" width="14.85546875" style="5" customWidth="1"/>
    <col min="18" max="16384" width="11.42578125" style="5"/>
  </cols>
  <sheetData>
    <row r="1" spans="1:19" ht="17.100000000000001" thickBot="1" x14ac:dyDescent="0.35">
      <c r="A1" s="163"/>
      <c r="B1" s="163"/>
      <c r="C1" s="163"/>
      <c r="D1" s="163"/>
      <c r="E1" s="163"/>
      <c r="F1" s="163"/>
      <c r="G1" s="163"/>
      <c r="H1" s="163"/>
      <c r="I1" s="163"/>
      <c r="J1" s="163"/>
      <c r="K1" s="163"/>
      <c r="L1" s="163"/>
      <c r="M1" s="163"/>
      <c r="N1" s="163"/>
      <c r="O1" s="163"/>
      <c r="P1" s="163"/>
      <c r="Q1" s="163"/>
      <c r="R1" s="163"/>
      <c r="S1" s="163"/>
    </row>
    <row r="2" spans="1:19" ht="52.5" customHeight="1" thickBot="1" x14ac:dyDescent="0.25">
      <c r="A2" s="163"/>
      <c r="B2" s="781" t="s">
        <v>173</v>
      </c>
      <c r="C2" s="782"/>
      <c r="D2" s="782"/>
      <c r="E2" s="782"/>
      <c r="F2" s="782"/>
      <c r="G2" s="782"/>
      <c r="H2" s="782"/>
      <c r="I2" s="782"/>
      <c r="J2" s="782"/>
      <c r="K2" s="783"/>
      <c r="L2" s="875" t="s">
        <v>239</v>
      </c>
      <c r="M2" s="876"/>
      <c r="N2" s="877"/>
      <c r="O2" s="780" t="s">
        <v>238</v>
      </c>
      <c r="P2" s="655"/>
      <c r="Q2" s="656"/>
      <c r="R2" s="163"/>
      <c r="S2" s="163"/>
    </row>
    <row r="3" spans="1:19" s="235" customFormat="1" ht="20.25" customHeight="1" x14ac:dyDescent="0.3">
      <c r="A3" s="236"/>
      <c r="B3" s="237"/>
      <c r="C3" s="237"/>
      <c r="D3" s="237"/>
      <c r="E3" s="237"/>
      <c r="F3" s="237"/>
      <c r="G3" s="237"/>
      <c r="H3" s="237"/>
      <c r="I3" s="237"/>
      <c r="J3" s="237"/>
      <c r="K3" s="237"/>
      <c r="L3" s="237"/>
      <c r="M3" s="237"/>
      <c r="N3" s="237"/>
      <c r="O3" s="237"/>
      <c r="P3" s="237"/>
      <c r="Q3" s="237"/>
      <c r="R3" s="236"/>
      <c r="S3" s="236"/>
    </row>
    <row r="4" spans="1:19" ht="16.350000000000001" x14ac:dyDescent="0.3">
      <c r="A4" s="163"/>
      <c r="B4" s="238" t="s">
        <v>253</v>
      </c>
      <c r="C4" s="239"/>
      <c r="D4" s="240" t="s">
        <v>264</v>
      </c>
      <c r="E4" s="241"/>
      <c r="F4" s="242"/>
      <c r="G4" s="242"/>
      <c r="H4" s="241"/>
      <c r="I4" s="241"/>
      <c r="J4" s="243"/>
      <c r="K4" s="243"/>
      <c r="L4" s="244"/>
      <c r="M4" s="244"/>
      <c r="N4" s="244"/>
      <c r="O4" s="244"/>
      <c r="P4" s="245"/>
      <c r="Q4" s="246"/>
      <c r="R4" s="163"/>
      <c r="S4" s="163"/>
    </row>
    <row r="5" spans="1:19" ht="16.350000000000001" x14ac:dyDescent="0.3">
      <c r="A5" s="163"/>
      <c r="B5" s="247" t="s">
        <v>54</v>
      </c>
      <c r="C5" s="247"/>
      <c r="D5" s="606" t="s">
        <v>75</v>
      </c>
      <c r="E5" s="241"/>
      <c r="F5" s="242"/>
      <c r="G5" s="242"/>
      <c r="H5" s="241"/>
      <c r="I5" s="241"/>
      <c r="J5" s="243"/>
      <c r="K5" s="243"/>
      <c r="L5" s="244"/>
      <c r="M5" s="244"/>
      <c r="N5" s="244"/>
      <c r="O5" s="244"/>
      <c r="P5" s="245"/>
      <c r="Q5" s="246"/>
      <c r="R5" s="163"/>
      <c r="S5" s="163"/>
    </row>
    <row r="6" spans="1:19" ht="17.100000000000001" thickBot="1" x14ac:dyDescent="0.35">
      <c r="A6" s="163"/>
      <c r="B6" s="248"/>
      <c r="C6" s="248"/>
      <c r="D6" s="185"/>
      <c r="E6" s="185"/>
      <c r="F6" s="185"/>
      <c r="G6" s="185"/>
      <c r="H6" s="185"/>
      <c r="I6" s="185"/>
      <c r="J6" s="185"/>
      <c r="K6" s="185"/>
      <c r="L6" s="185"/>
      <c r="M6" s="185"/>
      <c r="N6" s="185"/>
      <c r="O6" s="185"/>
      <c r="P6" s="185"/>
      <c r="Q6" s="163"/>
      <c r="R6" s="163"/>
      <c r="S6" s="163"/>
    </row>
    <row r="7" spans="1:19" ht="21" customHeight="1" thickBot="1" x14ac:dyDescent="0.25">
      <c r="A7" s="163"/>
      <c r="B7" s="680" t="s">
        <v>269</v>
      </c>
      <c r="C7" s="681"/>
      <c r="D7" s="681"/>
      <c r="E7" s="681"/>
      <c r="F7" s="681"/>
      <c r="G7" s="681"/>
      <c r="H7" s="681"/>
      <c r="I7" s="681"/>
      <c r="J7" s="681"/>
      <c r="K7" s="681"/>
      <c r="L7" s="681"/>
      <c r="M7" s="681"/>
      <c r="N7" s="681"/>
      <c r="O7" s="681"/>
      <c r="P7" s="681"/>
      <c r="Q7" s="688"/>
      <c r="R7" s="163"/>
      <c r="S7" s="163"/>
    </row>
    <row r="8" spans="1:19" ht="15" customHeight="1" x14ac:dyDescent="0.3">
      <c r="A8" s="163"/>
      <c r="B8" s="163"/>
      <c r="C8" s="163"/>
      <c r="D8" s="163"/>
      <c r="E8" s="163"/>
      <c r="F8" s="249"/>
      <c r="G8" s="249"/>
      <c r="H8" s="249"/>
      <c r="I8" s="249"/>
      <c r="J8" s="249"/>
      <c r="K8" s="249"/>
      <c r="L8" s="249"/>
      <c r="M8" s="249"/>
      <c r="N8" s="249"/>
      <c r="O8" s="249"/>
      <c r="P8" s="249"/>
      <c r="Q8" s="163"/>
      <c r="R8" s="163"/>
      <c r="S8" s="163"/>
    </row>
    <row r="9" spans="1:19" ht="15" customHeight="1" x14ac:dyDescent="0.3">
      <c r="A9" s="163"/>
      <c r="B9" s="250"/>
      <c r="C9" s="250"/>
      <c r="D9" s="251"/>
      <c r="E9" s="163"/>
      <c r="F9" s="766">
        <f>Inhaltsverzeichnis!D18</f>
        <v>2017</v>
      </c>
      <c r="G9" s="767"/>
      <c r="H9" s="766">
        <f>F9+1</f>
        <v>2018</v>
      </c>
      <c r="I9" s="767"/>
      <c r="J9" s="766">
        <f>H9+1</f>
        <v>2019</v>
      </c>
      <c r="K9" s="767"/>
      <c r="L9" s="766">
        <f>J9+1</f>
        <v>2020</v>
      </c>
      <c r="M9" s="767"/>
      <c r="N9" s="766">
        <f>L9+1</f>
        <v>2021</v>
      </c>
      <c r="O9" s="767"/>
      <c r="P9" s="766">
        <f>N9+1</f>
        <v>2022</v>
      </c>
      <c r="Q9" s="767"/>
      <c r="R9" s="163"/>
      <c r="S9" s="163"/>
    </row>
    <row r="10" spans="1:19" ht="15" customHeight="1" x14ac:dyDescent="0.2">
      <c r="A10" s="163"/>
      <c r="B10" s="776" t="s">
        <v>270</v>
      </c>
      <c r="C10" s="777"/>
      <c r="D10" s="768" t="s">
        <v>111</v>
      </c>
      <c r="E10" s="770" t="s">
        <v>4</v>
      </c>
      <c r="F10" s="773" t="s">
        <v>70</v>
      </c>
      <c r="G10" s="772" t="s">
        <v>112</v>
      </c>
      <c r="H10" s="773" t="s">
        <v>70</v>
      </c>
      <c r="I10" s="772" t="s">
        <v>112</v>
      </c>
      <c r="J10" s="773" t="s">
        <v>70</v>
      </c>
      <c r="K10" s="772" t="s">
        <v>112</v>
      </c>
      <c r="L10" s="773" t="s">
        <v>70</v>
      </c>
      <c r="M10" s="772" t="s">
        <v>112</v>
      </c>
      <c r="N10" s="773" t="s">
        <v>70</v>
      </c>
      <c r="O10" s="772" t="s">
        <v>112</v>
      </c>
      <c r="P10" s="773" t="s">
        <v>70</v>
      </c>
      <c r="Q10" s="772" t="s">
        <v>112</v>
      </c>
      <c r="R10" s="163"/>
      <c r="S10" s="163"/>
    </row>
    <row r="11" spans="1:19" ht="38.25" customHeight="1" x14ac:dyDescent="0.2">
      <c r="A11" s="163"/>
      <c r="B11" s="778"/>
      <c r="C11" s="779"/>
      <c r="D11" s="769"/>
      <c r="E11" s="771"/>
      <c r="F11" s="773"/>
      <c r="G11" s="772"/>
      <c r="H11" s="773"/>
      <c r="I11" s="772"/>
      <c r="J11" s="773"/>
      <c r="K11" s="772"/>
      <c r="L11" s="773"/>
      <c r="M11" s="772"/>
      <c r="N11" s="773"/>
      <c r="O11" s="772"/>
      <c r="P11" s="773"/>
      <c r="Q11" s="772"/>
      <c r="R11" s="163"/>
      <c r="S11" s="163"/>
    </row>
    <row r="12" spans="1:19" ht="16.350000000000001" x14ac:dyDescent="0.3">
      <c r="A12" s="163"/>
      <c r="B12" s="725" t="s">
        <v>271</v>
      </c>
      <c r="C12" s="725"/>
      <c r="D12" s="252">
        <v>4660</v>
      </c>
      <c r="E12" s="97" t="s">
        <v>13</v>
      </c>
      <c r="F12" s="253"/>
      <c r="G12" s="258">
        <f>F12*D12</f>
        <v>0</v>
      </c>
      <c r="H12" s="253"/>
      <c r="I12" s="258">
        <f>H12*D12</f>
        <v>0</v>
      </c>
      <c r="J12" s="253"/>
      <c r="K12" s="258">
        <f>J12*D12</f>
        <v>0</v>
      </c>
      <c r="L12" s="253"/>
      <c r="M12" s="258">
        <f>L12*D12</f>
        <v>0</v>
      </c>
      <c r="N12" s="253"/>
      <c r="O12" s="258">
        <f>N12*D12</f>
        <v>0</v>
      </c>
      <c r="P12" s="253"/>
      <c r="Q12" s="262">
        <f>P12*D12</f>
        <v>0</v>
      </c>
      <c r="R12" s="163"/>
      <c r="S12" s="163"/>
    </row>
    <row r="13" spans="1:19" ht="16.350000000000001" x14ac:dyDescent="0.3">
      <c r="A13" s="163"/>
      <c r="B13" s="765" t="s">
        <v>272</v>
      </c>
      <c r="C13" s="765"/>
      <c r="D13" s="252">
        <v>10200</v>
      </c>
      <c r="E13" s="97" t="s">
        <v>13</v>
      </c>
      <c r="F13" s="253"/>
      <c r="G13" s="258">
        <f t="shared" ref="G13:G33" si="0">F13*D13</f>
        <v>0</v>
      </c>
      <c r="H13" s="253"/>
      <c r="I13" s="258">
        <f t="shared" ref="I13:I33" si="1">H13*D13</f>
        <v>0</v>
      </c>
      <c r="J13" s="253"/>
      <c r="K13" s="258">
        <f t="shared" ref="K13:K33" si="2">J13*D13</f>
        <v>0</v>
      </c>
      <c r="L13" s="253"/>
      <c r="M13" s="258">
        <f t="shared" ref="M13:M33" si="3">L13*D13</f>
        <v>0</v>
      </c>
      <c r="N13" s="253"/>
      <c r="O13" s="258">
        <f t="shared" ref="O13:O33" si="4">N13*D13</f>
        <v>0</v>
      </c>
      <c r="P13" s="253"/>
      <c r="Q13" s="262">
        <f t="shared" ref="Q13:Q33" si="5">P13*D13</f>
        <v>0</v>
      </c>
      <c r="R13" s="163"/>
      <c r="S13" s="163"/>
    </row>
    <row r="14" spans="1:19" ht="16.350000000000001" x14ac:dyDescent="0.3">
      <c r="A14" s="163"/>
      <c r="B14" s="765" t="s">
        <v>273</v>
      </c>
      <c r="C14" s="765"/>
      <c r="D14" s="252">
        <v>1810</v>
      </c>
      <c r="E14" s="97" t="s">
        <v>13</v>
      </c>
      <c r="F14" s="253"/>
      <c r="G14" s="258">
        <f t="shared" si="0"/>
        <v>0</v>
      </c>
      <c r="H14" s="253"/>
      <c r="I14" s="258">
        <f t="shared" si="1"/>
        <v>0</v>
      </c>
      <c r="J14" s="253"/>
      <c r="K14" s="258">
        <f t="shared" si="2"/>
        <v>0</v>
      </c>
      <c r="L14" s="253"/>
      <c r="M14" s="258">
        <f t="shared" si="3"/>
        <v>0</v>
      </c>
      <c r="N14" s="253"/>
      <c r="O14" s="258">
        <f t="shared" si="4"/>
        <v>0</v>
      </c>
      <c r="P14" s="253"/>
      <c r="Q14" s="262">
        <f t="shared" si="5"/>
        <v>0</v>
      </c>
      <c r="R14" s="163"/>
      <c r="S14" s="163"/>
    </row>
    <row r="15" spans="1:19" ht="16.350000000000001" x14ac:dyDescent="0.3">
      <c r="A15" s="163"/>
      <c r="B15" s="765" t="s">
        <v>274</v>
      </c>
      <c r="C15" s="765"/>
      <c r="D15" s="252">
        <v>675</v>
      </c>
      <c r="E15" s="97" t="s">
        <v>13</v>
      </c>
      <c r="F15" s="253"/>
      <c r="G15" s="258">
        <f t="shared" si="0"/>
        <v>0</v>
      </c>
      <c r="H15" s="253"/>
      <c r="I15" s="258">
        <f t="shared" si="1"/>
        <v>0</v>
      </c>
      <c r="J15" s="253"/>
      <c r="K15" s="258">
        <f t="shared" si="2"/>
        <v>0</v>
      </c>
      <c r="L15" s="253"/>
      <c r="M15" s="258">
        <f t="shared" si="3"/>
        <v>0</v>
      </c>
      <c r="N15" s="253"/>
      <c r="O15" s="258">
        <f t="shared" si="4"/>
        <v>0</v>
      </c>
      <c r="P15" s="253"/>
      <c r="Q15" s="262">
        <f t="shared" si="5"/>
        <v>0</v>
      </c>
      <c r="R15" s="163"/>
      <c r="S15" s="163"/>
    </row>
    <row r="16" spans="1:19" ht="16.350000000000001" x14ac:dyDescent="0.3">
      <c r="A16" s="163"/>
      <c r="B16" s="765" t="s">
        <v>275</v>
      </c>
      <c r="C16" s="765"/>
      <c r="D16" s="252">
        <v>5820</v>
      </c>
      <c r="E16" s="97" t="s">
        <v>13</v>
      </c>
      <c r="F16" s="253"/>
      <c r="G16" s="258">
        <f t="shared" si="0"/>
        <v>0</v>
      </c>
      <c r="H16" s="253"/>
      <c r="I16" s="258">
        <f t="shared" si="1"/>
        <v>0</v>
      </c>
      <c r="J16" s="253"/>
      <c r="K16" s="258">
        <f t="shared" si="2"/>
        <v>0</v>
      </c>
      <c r="L16" s="253"/>
      <c r="M16" s="258">
        <f t="shared" si="3"/>
        <v>0</v>
      </c>
      <c r="N16" s="253"/>
      <c r="O16" s="258">
        <f t="shared" si="4"/>
        <v>0</v>
      </c>
      <c r="P16" s="253"/>
      <c r="Q16" s="262">
        <f t="shared" si="5"/>
        <v>0</v>
      </c>
      <c r="R16" s="163"/>
      <c r="S16" s="163"/>
    </row>
    <row r="17" spans="1:19" ht="16.350000000000001" x14ac:dyDescent="0.3">
      <c r="A17" s="163"/>
      <c r="B17" s="765" t="s">
        <v>276</v>
      </c>
      <c r="C17" s="765"/>
      <c r="D17" s="252">
        <v>79</v>
      </c>
      <c r="E17" s="97" t="s">
        <v>13</v>
      </c>
      <c r="F17" s="253"/>
      <c r="G17" s="258">
        <f>F17*D17</f>
        <v>0</v>
      </c>
      <c r="H17" s="253"/>
      <c r="I17" s="258">
        <f t="shared" si="1"/>
        <v>0</v>
      </c>
      <c r="J17" s="253"/>
      <c r="K17" s="258">
        <f t="shared" si="2"/>
        <v>0</v>
      </c>
      <c r="L17" s="253"/>
      <c r="M17" s="258">
        <f t="shared" si="3"/>
        <v>0</v>
      </c>
      <c r="N17" s="253"/>
      <c r="O17" s="258">
        <f t="shared" si="4"/>
        <v>0</v>
      </c>
      <c r="P17" s="253"/>
      <c r="Q17" s="262">
        <f t="shared" si="5"/>
        <v>0</v>
      </c>
      <c r="R17" s="163"/>
      <c r="S17" s="163"/>
    </row>
    <row r="18" spans="1:19" ht="16.350000000000001" x14ac:dyDescent="0.3">
      <c r="A18" s="163"/>
      <c r="B18" s="765" t="s">
        <v>277</v>
      </c>
      <c r="C18" s="765"/>
      <c r="D18" s="252">
        <v>527</v>
      </c>
      <c r="E18" s="97" t="s">
        <v>13</v>
      </c>
      <c r="F18" s="253"/>
      <c r="G18" s="258">
        <f>F18*D18</f>
        <v>0</v>
      </c>
      <c r="H18" s="253"/>
      <c r="I18" s="258">
        <f t="shared" si="1"/>
        <v>0</v>
      </c>
      <c r="J18" s="253"/>
      <c r="K18" s="258">
        <f t="shared" si="2"/>
        <v>0</v>
      </c>
      <c r="L18" s="253"/>
      <c r="M18" s="258">
        <f t="shared" si="3"/>
        <v>0</v>
      </c>
      <c r="N18" s="253"/>
      <c r="O18" s="258">
        <f t="shared" si="4"/>
        <v>0</v>
      </c>
      <c r="P18" s="253"/>
      <c r="Q18" s="262">
        <f t="shared" si="5"/>
        <v>0</v>
      </c>
      <c r="R18" s="163"/>
      <c r="S18" s="163"/>
    </row>
    <row r="19" spans="1:19" ht="16.350000000000001" x14ac:dyDescent="0.3">
      <c r="A19" s="163"/>
      <c r="B19" s="765" t="s">
        <v>278</v>
      </c>
      <c r="C19" s="765"/>
      <c r="D19" s="252">
        <v>3170</v>
      </c>
      <c r="E19" s="97" t="s">
        <v>13</v>
      </c>
      <c r="F19" s="253"/>
      <c r="G19" s="258">
        <f>F19*D19</f>
        <v>0</v>
      </c>
      <c r="H19" s="253"/>
      <c r="I19" s="258">
        <f t="shared" si="1"/>
        <v>0</v>
      </c>
      <c r="J19" s="253"/>
      <c r="K19" s="258">
        <f t="shared" si="2"/>
        <v>0</v>
      </c>
      <c r="L19" s="253"/>
      <c r="M19" s="258">
        <f t="shared" si="3"/>
        <v>0</v>
      </c>
      <c r="N19" s="253"/>
      <c r="O19" s="258">
        <f t="shared" si="4"/>
        <v>0</v>
      </c>
      <c r="P19" s="253"/>
      <c r="Q19" s="262">
        <f t="shared" si="5"/>
        <v>0</v>
      </c>
      <c r="R19" s="163"/>
      <c r="S19" s="163"/>
    </row>
    <row r="20" spans="1:19" ht="16.350000000000001" x14ac:dyDescent="0.3">
      <c r="A20" s="163"/>
      <c r="B20" s="765" t="s">
        <v>279</v>
      </c>
      <c r="C20" s="765"/>
      <c r="D20" s="252">
        <v>1430</v>
      </c>
      <c r="E20" s="97" t="s">
        <v>13</v>
      </c>
      <c r="F20" s="253"/>
      <c r="G20" s="258">
        <f t="shared" si="0"/>
        <v>0</v>
      </c>
      <c r="H20" s="253"/>
      <c r="I20" s="258">
        <f t="shared" si="1"/>
        <v>0</v>
      </c>
      <c r="J20" s="253"/>
      <c r="K20" s="258">
        <f t="shared" si="2"/>
        <v>0</v>
      </c>
      <c r="L20" s="253"/>
      <c r="M20" s="258">
        <f t="shared" si="3"/>
        <v>0</v>
      </c>
      <c r="N20" s="253"/>
      <c r="O20" s="258">
        <f t="shared" si="4"/>
        <v>0</v>
      </c>
      <c r="P20" s="253"/>
      <c r="Q20" s="262">
        <f t="shared" si="5"/>
        <v>0</v>
      </c>
      <c r="R20" s="163"/>
      <c r="S20" s="163"/>
    </row>
    <row r="21" spans="1:19" ht="16.350000000000001" x14ac:dyDescent="0.3">
      <c r="A21" s="163"/>
      <c r="B21" s="765" t="s">
        <v>280</v>
      </c>
      <c r="C21" s="765"/>
      <c r="D21" s="252">
        <v>4800</v>
      </c>
      <c r="E21" s="97" t="s">
        <v>13</v>
      </c>
      <c r="F21" s="253"/>
      <c r="G21" s="258">
        <f t="shared" si="0"/>
        <v>0</v>
      </c>
      <c r="H21" s="253"/>
      <c r="I21" s="258">
        <f t="shared" si="1"/>
        <v>0</v>
      </c>
      <c r="J21" s="253"/>
      <c r="K21" s="258">
        <f t="shared" si="2"/>
        <v>0</v>
      </c>
      <c r="L21" s="253"/>
      <c r="M21" s="258">
        <f t="shared" si="3"/>
        <v>0</v>
      </c>
      <c r="N21" s="253"/>
      <c r="O21" s="258">
        <f t="shared" si="4"/>
        <v>0</v>
      </c>
      <c r="P21" s="253"/>
      <c r="Q21" s="262">
        <f t="shared" si="5"/>
        <v>0</v>
      </c>
      <c r="R21" s="163"/>
      <c r="S21" s="163"/>
    </row>
    <row r="22" spans="1:19" ht="16.350000000000001" x14ac:dyDescent="0.3">
      <c r="A22" s="163"/>
      <c r="B22" s="765" t="s">
        <v>281</v>
      </c>
      <c r="C22" s="765"/>
      <c r="D22" s="252">
        <v>138</v>
      </c>
      <c r="E22" s="97" t="s">
        <v>13</v>
      </c>
      <c r="F22" s="253"/>
      <c r="G22" s="258">
        <f t="shared" si="0"/>
        <v>0</v>
      </c>
      <c r="H22" s="253"/>
      <c r="I22" s="258">
        <f t="shared" si="1"/>
        <v>0</v>
      </c>
      <c r="J22" s="253"/>
      <c r="K22" s="258">
        <f t="shared" si="2"/>
        <v>0</v>
      </c>
      <c r="L22" s="253"/>
      <c r="M22" s="258">
        <f t="shared" si="3"/>
        <v>0</v>
      </c>
      <c r="N22" s="253"/>
      <c r="O22" s="258">
        <f t="shared" si="4"/>
        <v>0</v>
      </c>
      <c r="P22" s="253"/>
      <c r="Q22" s="262">
        <f t="shared" si="5"/>
        <v>0</v>
      </c>
      <c r="R22" s="163"/>
      <c r="S22" s="163"/>
    </row>
    <row r="23" spans="1:19" ht="16.350000000000001" x14ac:dyDescent="0.3">
      <c r="A23" s="163"/>
      <c r="B23" s="765" t="s">
        <v>282</v>
      </c>
      <c r="C23" s="765"/>
      <c r="D23" s="252">
        <v>1182</v>
      </c>
      <c r="E23" s="97" t="s">
        <v>13</v>
      </c>
      <c r="F23" s="253"/>
      <c r="G23" s="258">
        <f t="shared" si="0"/>
        <v>0</v>
      </c>
      <c r="H23" s="253"/>
      <c r="I23" s="258">
        <f t="shared" si="1"/>
        <v>0</v>
      </c>
      <c r="J23" s="253"/>
      <c r="K23" s="258">
        <f t="shared" si="2"/>
        <v>0</v>
      </c>
      <c r="L23" s="253"/>
      <c r="M23" s="258">
        <f t="shared" si="3"/>
        <v>0</v>
      </c>
      <c r="N23" s="253"/>
      <c r="O23" s="258">
        <f t="shared" si="4"/>
        <v>0</v>
      </c>
      <c r="P23" s="253"/>
      <c r="Q23" s="262">
        <f t="shared" si="5"/>
        <v>0</v>
      </c>
      <c r="R23" s="163"/>
      <c r="S23" s="163"/>
    </row>
    <row r="24" spans="1:19" ht="16.350000000000001" x14ac:dyDescent="0.3">
      <c r="A24" s="163"/>
      <c r="B24" s="765" t="s">
        <v>283</v>
      </c>
      <c r="C24" s="765"/>
      <c r="D24" s="252">
        <v>1182</v>
      </c>
      <c r="E24" s="97" t="s">
        <v>13</v>
      </c>
      <c r="F24" s="253"/>
      <c r="G24" s="258">
        <f t="shared" si="0"/>
        <v>0</v>
      </c>
      <c r="H24" s="253"/>
      <c r="I24" s="258">
        <f t="shared" si="1"/>
        <v>0</v>
      </c>
      <c r="J24" s="253"/>
      <c r="K24" s="258">
        <f t="shared" si="2"/>
        <v>0</v>
      </c>
      <c r="L24" s="253"/>
      <c r="M24" s="258">
        <f t="shared" si="3"/>
        <v>0</v>
      </c>
      <c r="N24" s="253"/>
      <c r="O24" s="258">
        <f t="shared" si="4"/>
        <v>0</v>
      </c>
      <c r="P24" s="253"/>
      <c r="Q24" s="262">
        <f t="shared" si="5"/>
        <v>0</v>
      </c>
      <c r="R24" s="163"/>
      <c r="S24" s="163"/>
    </row>
    <row r="25" spans="1:19" ht="16.350000000000001" x14ac:dyDescent="0.3">
      <c r="A25" s="163"/>
      <c r="B25" s="765" t="s">
        <v>284</v>
      </c>
      <c r="C25" s="765"/>
      <c r="D25" s="252">
        <v>2788</v>
      </c>
      <c r="E25" s="97" t="s">
        <v>13</v>
      </c>
      <c r="F25" s="253"/>
      <c r="G25" s="258">
        <f t="shared" si="0"/>
        <v>0</v>
      </c>
      <c r="H25" s="253"/>
      <c r="I25" s="258">
        <f t="shared" si="1"/>
        <v>0</v>
      </c>
      <c r="J25" s="253"/>
      <c r="K25" s="258">
        <f t="shared" si="2"/>
        <v>0</v>
      </c>
      <c r="L25" s="253"/>
      <c r="M25" s="258">
        <f t="shared" si="3"/>
        <v>0</v>
      </c>
      <c r="N25" s="253"/>
      <c r="O25" s="258">
        <f t="shared" si="4"/>
        <v>0</v>
      </c>
      <c r="P25" s="253"/>
      <c r="Q25" s="262">
        <f t="shared" si="5"/>
        <v>0</v>
      </c>
      <c r="R25" s="163"/>
      <c r="S25" s="163"/>
    </row>
    <row r="26" spans="1:19" ht="16.350000000000001" x14ac:dyDescent="0.3">
      <c r="A26" s="163"/>
      <c r="B26" s="765" t="s">
        <v>285</v>
      </c>
      <c r="C26" s="765"/>
      <c r="D26" s="252">
        <v>3922</v>
      </c>
      <c r="E26" s="97" t="s">
        <v>13</v>
      </c>
      <c r="F26" s="253"/>
      <c r="G26" s="258">
        <f t="shared" si="0"/>
        <v>0</v>
      </c>
      <c r="H26" s="253"/>
      <c r="I26" s="258">
        <f t="shared" si="1"/>
        <v>0</v>
      </c>
      <c r="J26" s="253"/>
      <c r="K26" s="258">
        <f t="shared" si="2"/>
        <v>0</v>
      </c>
      <c r="L26" s="253"/>
      <c r="M26" s="258">
        <f t="shared" si="3"/>
        <v>0</v>
      </c>
      <c r="N26" s="253"/>
      <c r="O26" s="258">
        <f t="shared" si="4"/>
        <v>0</v>
      </c>
      <c r="P26" s="253"/>
      <c r="Q26" s="262">
        <f t="shared" si="5"/>
        <v>0</v>
      </c>
      <c r="R26" s="163"/>
      <c r="S26" s="163"/>
    </row>
    <row r="27" spans="1:19" ht="16.350000000000001" x14ac:dyDescent="0.3">
      <c r="A27" s="163"/>
      <c r="B27" s="765" t="s">
        <v>286</v>
      </c>
      <c r="C27" s="765"/>
      <c r="D27" s="252">
        <v>2107</v>
      </c>
      <c r="E27" s="97" t="s">
        <v>13</v>
      </c>
      <c r="F27" s="253"/>
      <c r="G27" s="258">
        <f t="shared" si="0"/>
        <v>0</v>
      </c>
      <c r="H27" s="253"/>
      <c r="I27" s="258">
        <f t="shared" si="1"/>
        <v>0</v>
      </c>
      <c r="J27" s="253"/>
      <c r="K27" s="258">
        <f t="shared" si="2"/>
        <v>0</v>
      </c>
      <c r="L27" s="253"/>
      <c r="M27" s="258">
        <f t="shared" si="3"/>
        <v>0</v>
      </c>
      <c r="N27" s="253"/>
      <c r="O27" s="258">
        <f t="shared" si="4"/>
        <v>0</v>
      </c>
      <c r="P27" s="253"/>
      <c r="Q27" s="262">
        <f t="shared" si="5"/>
        <v>0</v>
      </c>
      <c r="R27" s="163"/>
      <c r="S27" s="163"/>
    </row>
    <row r="28" spans="1:19" ht="16.350000000000001" x14ac:dyDescent="0.3">
      <c r="A28" s="163"/>
      <c r="B28" s="765" t="s">
        <v>287</v>
      </c>
      <c r="C28" s="765"/>
      <c r="D28" s="252">
        <v>1774</v>
      </c>
      <c r="E28" s="97" t="s">
        <v>13</v>
      </c>
      <c r="F28" s="253"/>
      <c r="G28" s="258">
        <f t="shared" si="0"/>
        <v>0</v>
      </c>
      <c r="H28" s="253"/>
      <c r="I28" s="258">
        <f t="shared" si="1"/>
        <v>0</v>
      </c>
      <c r="J28" s="253"/>
      <c r="K28" s="258">
        <f t="shared" si="2"/>
        <v>0</v>
      </c>
      <c r="L28" s="253"/>
      <c r="M28" s="258">
        <f t="shared" si="3"/>
        <v>0</v>
      </c>
      <c r="N28" s="253"/>
      <c r="O28" s="258">
        <f t="shared" si="4"/>
        <v>0</v>
      </c>
      <c r="P28" s="253"/>
      <c r="Q28" s="262">
        <f t="shared" si="5"/>
        <v>0</v>
      </c>
      <c r="R28" s="163"/>
      <c r="S28" s="163"/>
    </row>
    <row r="29" spans="1:19" ht="15.75" x14ac:dyDescent="0.2">
      <c r="A29" s="163"/>
      <c r="B29" s="765" t="s">
        <v>288</v>
      </c>
      <c r="C29" s="765"/>
      <c r="D29" s="252">
        <v>2088</v>
      </c>
      <c r="E29" s="97" t="s">
        <v>13</v>
      </c>
      <c r="F29" s="253"/>
      <c r="G29" s="258">
        <f t="shared" si="0"/>
        <v>0</v>
      </c>
      <c r="H29" s="253"/>
      <c r="I29" s="258">
        <f t="shared" si="1"/>
        <v>0</v>
      </c>
      <c r="J29" s="253"/>
      <c r="K29" s="258">
        <f t="shared" si="2"/>
        <v>0</v>
      </c>
      <c r="L29" s="253"/>
      <c r="M29" s="258">
        <f t="shared" si="3"/>
        <v>0</v>
      </c>
      <c r="N29" s="253"/>
      <c r="O29" s="258">
        <f t="shared" si="4"/>
        <v>0</v>
      </c>
      <c r="P29" s="253"/>
      <c r="Q29" s="262">
        <f t="shared" si="5"/>
        <v>0</v>
      </c>
      <c r="R29" s="163"/>
      <c r="S29" s="163"/>
    </row>
    <row r="30" spans="1:19" ht="15.75" x14ac:dyDescent="0.2">
      <c r="A30" s="163"/>
      <c r="B30" s="765" t="s">
        <v>289</v>
      </c>
      <c r="C30" s="765"/>
      <c r="D30" s="252">
        <v>4657</v>
      </c>
      <c r="E30" s="97" t="s">
        <v>13</v>
      </c>
      <c r="F30" s="253"/>
      <c r="G30" s="258">
        <f t="shared" si="0"/>
        <v>0</v>
      </c>
      <c r="H30" s="253"/>
      <c r="I30" s="258">
        <f t="shared" si="1"/>
        <v>0</v>
      </c>
      <c r="J30" s="253"/>
      <c r="K30" s="258">
        <f t="shared" si="2"/>
        <v>0</v>
      </c>
      <c r="L30" s="253"/>
      <c r="M30" s="258">
        <f t="shared" si="3"/>
        <v>0</v>
      </c>
      <c r="N30" s="253"/>
      <c r="O30" s="258">
        <f t="shared" si="4"/>
        <v>0</v>
      </c>
      <c r="P30" s="253"/>
      <c r="Q30" s="262">
        <f t="shared" si="5"/>
        <v>0</v>
      </c>
      <c r="R30" s="163"/>
      <c r="S30" s="163"/>
    </row>
    <row r="31" spans="1:19" ht="15.75" x14ac:dyDescent="0.2">
      <c r="A31" s="163"/>
      <c r="B31" s="765" t="s">
        <v>290</v>
      </c>
      <c r="C31" s="765"/>
      <c r="D31" s="252">
        <v>3985</v>
      </c>
      <c r="E31" s="97" t="s">
        <v>13</v>
      </c>
      <c r="F31" s="253"/>
      <c r="G31" s="258">
        <f t="shared" si="0"/>
        <v>0</v>
      </c>
      <c r="H31" s="253"/>
      <c r="I31" s="258">
        <f t="shared" si="1"/>
        <v>0</v>
      </c>
      <c r="J31" s="253"/>
      <c r="K31" s="258">
        <f t="shared" si="2"/>
        <v>0</v>
      </c>
      <c r="L31" s="253"/>
      <c r="M31" s="258">
        <f t="shared" si="3"/>
        <v>0</v>
      </c>
      <c r="N31" s="253"/>
      <c r="O31" s="258">
        <f t="shared" si="4"/>
        <v>0</v>
      </c>
      <c r="P31" s="253"/>
      <c r="Q31" s="262">
        <f t="shared" si="5"/>
        <v>0</v>
      </c>
      <c r="R31" s="163"/>
      <c r="S31" s="163"/>
    </row>
    <row r="32" spans="1:19" ht="15.75" x14ac:dyDescent="0.2">
      <c r="A32" s="163"/>
      <c r="B32" s="787" t="s">
        <v>291</v>
      </c>
      <c r="C32" s="787"/>
      <c r="D32" s="254">
        <v>1</v>
      </c>
      <c r="E32" s="139" t="s">
        <v>13</v>
      </c>
      <c r="F32" s="253"/>
      <c r="G32" s="259">
        <f t="shared" si="0"/>
        <v>0</v>
      </c>
      <c r="H32" s="255"/>
      <c r="I32" s="259">
        <f t="shared" si="1"/>
        <v>0</v>
      </c>
      <c r="J32" s="255"/>
      <c r="K32" s="259">
        <f t="shared" si="2"/>
        <v>0</v>
      </c>
      <c r="L32" s="255"/>
      <c r="M32" s="259">
        <f t="shared" si="3"/>
        <v>0</v>
      </c>
      <c r="N32" s="255"/>
      <c r="O32" s="259">
        <f t="shared" si="4"/>
        <v>0</v>
      </c>
      <c r="P32" s="255"/>
      <c r="Q32" s="262">
        <f t="shared" si="5"/>
        <v>0</v>
      </c>
      <c r="R32" s="163"/>
      <c r="S32" s="163"/>
    </row>
    <row r="33" spans="1:19" ht="15.75" thickBot="1" x14ac:dyDescent="0.25">
      <c r="A33" s="163"/>
      <c r="B33" s="774"/>
      <c r="C33" s="775"/>
      <c r="D33" s="143"/>
      <c r="E33" s="143" t="s">
        <v>13</v>
      </c>
      <c r="F33" s="253"/>
      <c r="G33" s="260">
        <f t="shared" si="0"/>
        <v>0</v>
      </c>
      <c r="H33" s="256"/>
      <c r="I33" s="260">
        <f t="shared" si="1"/>
        <v>0</v>
      </c>
      <c r="J33" s="256"/>
      <c r="K33" s="260">
        <f t="shared" si="2"/>
        <v>0</v>
      </c>
      <c r="L33" s="256"/>
      <c r="M33" s="260">
        <f t="shared" si="3"/>
        <v>0</v>
      </c>
      <c r="N33" s="256"/>
      <c r="O33" s="260">
        <f t="shared" si="4"/>
        <v>0</v>
      </c>
      <c r="P33" s="256"/>
      <c r="Q33" s="263">
        <f t="shared" si="5"/>
        <v>0</v>
      </c>
      <c r="R33" s="163"/>
      <c r="S33" s="163"/>
    </row>
    <row r="34" spans="1:19" ht="30" customHeight="1" x14ac:dyDescent="0.2">
      <c r="A34" s="163"/>
      <c r="B34" s="784" t="s">
        <v>292</v>
      </c>
      <c r="C34" s="785"/>
      <c r="D34" s="785"/>
      <c r="E34" s="785"/>
      <c r="F34" s="786"/>
      <c r="G34" s="261">
        <f>SUM(G12:G33)</f>
        <v>0</v>
      </c>
      <c r="H34" s="257"/>
      <c r="I34" s="258">
        <f t="shared" ref="I34:Q34" si="6">SUM(I12:I33)</f>
        <v>0</v>
      </c>
      <c r="J34" s="257"/>
      <c r="K34" s="258">
        <f t="shared" si="6"/>
        <v>0</v>
      </c>
      <c r="L34" s="257"/>
      <c r="M34" s="258">
        <f t="shared" si="6"/>
        <v>0</v>
      </c>
      <c r="N34" s="257"/>
      <c r="O34" s="258">
        <f t="shared" si="6"/>
        <v>0</v>
      </c>
      <c r="P34" s="257"/>
      <c r="Q34" s="258">
        <f t="shared" si="6"/>
        <v>0</v>
      </c>
      <c r="R34" s="163"/>
      <c r="S34" s="163"/>
    </row>
    <row r="35" spans="1:19" x14ac:dyDescent="0.2">
      <c r="A35" s="163"/>
      <c r="B35" s="163"/>
      <c r="C35" s="163"/>
      <c r="D35" s="163"/>
      <c r="E35" s="163"/>
      <c r="F35" s="163"/>
      <c r="G35" s="163"/>
      <c r="H35" s="163"/>
      <c r="I35" s="163"/>
      <c r="J35" s="163"/>
      <c r="K35" s="163"/>
      <c r="L35" s="163"/>
      <c r="M35" s="163"/>
      <c r="N35" s="163"/>
      <c r="O35" s="163"/>
      <c r="P35" s="163"/>
      <c r="Q35" s="163"/>
      <c r="R35" s="163"/>
      <c r="S35" s="163"/>
    </row>
    <row r="36" spans="1:19" x14ac:dyDescent="0.2">
      <c r="A36" s="163"/>
      <c r="B36" s="163"/>
      <c r="C36" s="163"/>
      <c r="D36" s="163"/>
      <c r="E36" s="163"/>
      <c r="F36" s="163"/>
      <c r="G36" s="163"/>
      <c r="H36" s="163"/>
      <c r="I36" s="163"/>
      <c r="J36" s="163"/>
      <c r="K36" s="163"/>
      <c r="L36" s="163"/>
      <c r="M36" s="163"/>
      <c r="N36" s="163"/>
      <c r="O36" s="163"/>
      <c r="P36" s="163"/>
      <c r="Q36" s="163"/>
      <c r="R36" s="163"/>
      <c r="S36" s="163"/>
    </row>
    <row r="37" spans="1:19" x14ac:dyDescent="0.2">
      <c r="A37" s="163"/>
      <c r="B37" s="163"/>
      <c r="C37" s="163"/>
      <c r="D37" s="163"/>
      <c r="E37" s="163"/>
      <c r="F37" s="163"/>
      <c r="G37" s="163"/>
      <c r="H37" s="163"/>
      <c r="I37" s="163"/>
      <c r="J37" s="163"/>
      <c r="K37" s="163"/>
      <c r="L37" s="163"/>
      <c r="M37" s="163"/>
      <c r="N37" s="163"/>
      <c r="O37" s="163"/>
      <c r="P37" s="163"/>
      <c r="Q37" s="163"/>
      <c r="R37" s="163"/>
      <c r="S37" s="163"/>
    </row>
    <row r="38" spans="1:19" x14ac:dyDescent="0.2">
      <c r="A38" s="163"/>
      <c r="B38" s="163"/>
      <c r="C38" s="163"/>
      <c r="D38" s="163"/>
      <c r="E38" s="163"/>
      <c r="F38" s="163"/>
      <c r="G38" s="163"/>
      <c r="H38" s="163"/>
      <c r="I38" s="163"/>
      <c r="J38" s="163"/>
      <c r="K38" s="163"/>
      <c r="L38" s="163"/>
      <c r="M38" s="163"/>
      <c r="N38" s="163"/>
      <c r="O38" s="163"/>
      <c r="P38" s="163"/>
      <c r="Q38" s="163"/>
      <c r="R38" s="163"/>
      <c r="S38" s="163"/>
    </row>
  </sheetData>
  <sheetProtection password="A1B2" sheet="1" objects="1" scenarios="1"/>
  <mergeCells count="48">
    <mergeCell ref="O2:Q2"/>
    <mergeCell ref="L2:N2"/>
    <mergeCell ref="B2:K2"/>
    <mergeCell ref="B34:F34"/>
    <mergeCell ref="N9:O9"/>
    <mergeCell ref="P9:Q9"/>
    <mergeCell ref="G10:G11"/>
    <mergeCell ref="F10:F11"/>
    <mergeCell ref="H10:H11"/>
    <mergeCell ref="J10:J11"/>
    <mergeCell ref="L10:L11"/>
    <mergeCell ref="N10:N11"/>
    <mergeCell ref="Q10:Q11"/>
    <mergeCell ref="F9:G9"/>
    <mergeCell ref="B31:C31"/>
    <mergeCell ref="B32:C32"/>
    <mergeCell ref="B33:C33"/>
    <mergeCell ref="B29:C29"/>
    <mergeCell ref="B15:C15"/>
    <mergeCell ref="B30:C30"/>
    <mergeCell ref="B10:C11"/>
    <mergeCell ref="B20:C20"/>
    <mergeCell ref="B21:C21"/>
    <mergeCell ref="B22:C22"/>
    <mergeCell ref="B23:C23"/>
    <mergeCell ref="B24:C24"/>
    <mergeCell ref="B25:C25"/>
    <mergeCell ref="B19:C19"/>
    <mergeCell ref="B26:C26"/>
    <mergeCell ref="B27:C27"/>
    <mergeCell ref="B28:C28"/>
    <mergeCell ref="B14:C14"/>
    <mergeCell ref="B7:Q7"/>
    <mergeCell ref="H9:I9"/>
    <mergeCell ref="J9:K9"/>
    <mergeCell ref="L9:M9"/>
    <mergeCell ref="D10:D11"/>
    <mergeCell ref="E10:E11"/>
    <mergeCell ref="I10:I11"/>
    <mergeCell ref="K10:K11"/>
    <mergeCell ref="M10:M11"/>
    <mergeCell ref="P10:P11"/>
    <mergeCell ref="O10:O11"/>
    <mergeCell ref="B12:C12"/>
    <mergeCell ref="B13:C13"/>
    <mergeCell ref="B16:C16"/>
    <mergeCell ref="B17:C17"/>
    <mergeCell ref="B18:C18"/>
  </mergeCells>
  <phoneticPr fontId="0" type="noConversion"/>
  <pageMargins left="0.7" right="0.7" top="0.78740157499999996" bottom="0.78740157499999996" header="0.3" footer="0.3"/>
  <pageSetup paperSize="9" scale="37" orientation="portrait" r:id="rId1"/>
  <rowBreaks count="1" manualBreakCount="1">
    <brk id="35" max="16383"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tabColor rgb="FFC4D79B"/>
  </sheetPr>
  <dimension ref="B1:Q179"/>
  <sheetViews>
    <sheetView zoomScale="79" zoomScaleNormal="80" zoomScaleSheetLayoutView="70" workbookViewId="0">
      <selection activeCell="S20" sqref="S20"/>
    </sheetView>
  </sheetViews>
  <sheetFormatPr baseColWidth="10" defaultColWidth="11.42578125" defaultRowHeight="41.25" customHeight="1" x14ac:dyDescent="0.2"/>
  <cols>
    <col min="1" max="1" width="2.140625" style="5" customWidth="1"/>
    <col min="2" max="2" width="21.85546875" style="5" customWidth="1"/>
    <col min="3" max="3" width="12.42578125" style="5" customWidth="1"/>
    <col min="4" max="11" width="11.42578125" style="5"/>
    <col min="12" max="12" width="12.85546875" style="5" customWidth="1"/>
    <col min="13" max="16384" width="11.42578125" style="5"/>
  </cols>
  <sheetData>
    <row r="1" spans="2:17" ht="18" customHeight="1" thickBot="1" x14ac:dyDescent="0.35">
      <c r="B1" s="163"/>
      <c r="C1" s="163"/>
      <c r="D1" s="163"/>
      <c r="E1" s="163"/>
      <c r="F1" s="163"/>
      <c r="G1" s="163"/>
      <c r="H1" s="163"/>
      <c r="I1" s="163"/>
      <c r="J1" s="163"/>
      <c r="K1" s="163"/>
      <c r="L1" s="163"/>
      <c r="M1" s="163"/>
      <c r="N1" s="163"/>
      <c r="O1" s="163"/>
    </row>
    <row r="2" spans="2:17" ht="56.25" customHeight="1" thickBot="1" x14ac:dyDescent="0.25">
      <c r="B2" s="689" t="s">
        <v>174</v>
      </c>
      <c r="C2" s="690"/>
      <c r="D2" s="690"/>
      <c r="E2" s="690"/>
      <c r="F2" s="690"/>
      <c r="G2" s="690"/>
      <c r="H2" s="690"/>
      <c r="I2" s="690"/>
      <c r="J2" s="691"/>
      <c r="K2" s="866" t="s">
        <v>239</v>
      </c>
      <c r="L2" s="879"/>
      <c r="M2" s="692" t="s">
        <v>238</v>
      </c>
      <c r="N2" s="693"/>
      <c r="O2" s="694"/>
      <c r="P2" s="22"/>
      <c r="Q2" s="22"/>
    </row>
    <row r="3" spans="2:17" s="235" customFormat="1" ht="15" customHeight="1" x14ac:dyDescent="0.3">
      <c r="B3" s="272"/>
      <c r="C3" s="272"/>
      <c r="D3" s="272"/>
      <c r="E3" s="272"/>
      <c r="F3" s="272"/>
      <c r="G3" s="272"/>
      <c r="H3" s="272"/>
      <c r="I3" s="272"/>
      <c r="J3" s="272"/>
      <c r="K3" s="272"/>
      <c r="L3" s="272"/>
      <c r="M3" s="272"/>
      <c r="N3" s="272"/>
      <c r="O3" s="272"/>
      <c r="P3" s="264"/>
      <c r="Q3" s="264"/>
    </row>
    <row r="4" spans="2:17" ht="15" customHeight="1" x14ac:dyDescent="0.3">
      <c r="B4" s="788" t="s">
        <v>253</v>
      </c>
      <c r="C4" s="789"/>
      <c r="D4" s="790"/>
      <c r="E4" s="701" t="str">
        <f>'1. Stammdaten'!D11</f>
        <v>Musterunternehmen</v>
      </c>
      <c r="F4" s="702"/>
      <c r="G4" s="702"/>
      <c r="H4" s="702"/>
      <c r="I4" s="702"/>
      <c r="J4" s="702"/>
      <c r="K4" s="702"/>
      <c r="L4" s="702"/>
      <c r="M4" s="702"/>
      <c r="N4" s="702"/>
      <c r="O4" s="703"/>
      <c r="P4" s="7"/>
      <c r="Q4" s="8"/>
    </row>
    <row r="5" spans="2:17" ht="18.75" customHeight="1" x14ac:dyDescent="0.3">
      <c r="B5" s="791" t="s">
        <v>54</v>
      </c>
      <c r="C5" s="791"/>
      <c r="D5" s="791"/>
      <c r="E5" s="878" t="str">
        <f>'1. Stammdaten'!D5</f>
        <v xml:space="preserve">Matthias Mustermann </v>
      </c>
      <c r="F5" s="273"/>
      <c r="G5" s="273"/>
      <c r="H5" s="273"/>
      <c r="I5" s="273"/>
      <c r="J5" s="273"/>
      <c r="K5" s="273"/>
      <c r="L5" s="273"/>
      <c r="M5" s="273"/>
      <c r="N5" s="273"/>
      <c r="O5" s="274"/>
      <c r="P5" s="7"/>
      <c r="Q5" s="8"/>
    </row>
    <row r="6" spans="2:17" ht="18.75" customHeight="1" x14ac:dyDescent="0.3">
      <c r="B6" s="266"/>
      <c r="C6" s="181"/>
      <c r="D6" s="267"/>
      <c r="E6" s="267"/>
      <c r="F6" s="267"/>
      <c r="G6" s="267"/>
      <c r="H6" s="267"/>
      <c r="I6" s="267"/>
      <c r="J6" s="267"/>
      <c r="K6" s="267"/>
      <c r="L6" s="267"/>
      <c r="M6" s="267"/>
      <c r="N6" s="267"/>
      <c r="O6" s="267"/>
      <c r="P6" s="8"/>
      <c r="Q6" s="8"/>
    </row>
    <row r="7" spans="2:17" ht="23.25" customHeight="1" x14ac:dyDescent="0.2">
      <c r="B7" s="792" t="s">
        <v>48</v>
      </c>
      <c r="C7" s="792" t="s">
        <v>4</v>
      </c>
      <c r="D7" s="793" t="s">
        <v>36</v>
      </c>
      <c r="E7" s="793"/>
      <c r="F7" s="793"/>
      <c r="G7" s="793"/>
      <c r="H7" s="793"/>
      <c r="I7" s="793"/>
      <c r="J7" s="793" t="s">
        <v>113</v>
      </c>
      <c r="K7" s="793"/>
      <c r="L7" s="793"/>
      <c r="M7" s="793"/>
      <c r="N7" s="793"/>
      <c r="O7" s="793"/>
      <c r="P7" s="23"/>
      <c r="Q7" s="23"/>
    </row>
    <row r="8" spans="2:17" ht="30" customHeight="1" x14ac:dyDescent="0.2">
      <c r="B8" s="793"/>
      <c r="C8" s="793"/>
      <c r="D8" s="268">
        <f>Inhaltsverzeichnis!D18</f>
        <v>2017</v>
      </c>
      <c r="E8" s="268">
        <f>D8+1</f>
        <v>2018</v>
      </c>
      <c r="F8" s="268">
        <f>E8+1</f>
        <v>2019</v>
      </c>
      <c r="G8" s="268">
        <f>F8+1</f>
        <v>2020</v>
      </c>
      <c r="H8" s="268">
        <f>G8+1</f>
        <v>2021</v>
      </c>
      <c r="I8" s="268">
        <f>H8+1</f>
        <v>2022</v>
      </c>
      <c r="J8" s="171">
        <f>Inhaltsverzeichnis!D18</f>
        <v>2017</v>
      </c>
      <c r="K8" s="268">
        <f>J8+1</f>
        <v>2018</v>
      </c>
      <c r="L8" s="268">
        <f>K8+1</f>
        <v>2019</v>
      </c>
      <c r="M8" s="268">
        <f>L8+1</f>
        <v>2020</v>
      </c>
      <c r="N8" s="268">
        <f>M8+1</f>
        <v>2021</v>
      </c>
      <c r="O8" s="268">
        <f>N8+1</f>
        <v>2022</v>
      </c>
      <c r="P8" s="23"/>
      <c r="Q8" s="23"/>
    </row>
    <row r="9" spans="2:17" ht="15" customHeight="1" x14ac:dyDescent="0.3">
      <c r="B9" s="269" t="s">
        <v>49</v>
      </c>
      <c r="C9" s="269" t="s">
        <v>293</v>
      </c>
      <c r="D9" s="425"/>
      <c r="E9" s="425"/>
      <c r="F9" s="425"/>
      <c r="G9" s="425"/>
      <c r="H9" s="425"/>
      <c r="I9" s="425"/>
      <c r="J9" s="425"/>
      <c r="K9" s="425"/>
      <c r="L9" s="425"/>
      <c r="M9" s="425"/>
      <c r="N9" s="425"/>
      <c r="O9" s="425"/>
      <c r="P9" s="23"/>
      <c r="Q9" s="23"/>
    </row>
    <row r="10" spans="2:17" ht="15" customHeight="1" x14ac:dyDescent="0.3">
      <c r="B10" s="269" t="s">
        <v>50</v>
      </c>
      <c r="C10" s="269" t="s">
        <v>293</v>
      </c>
      <c r="D10" s="425"/>
      <c r="E10" s="425"/>
      <c r="F10" s="425"/>
      <c r="G10" s="425"/>
      <c r="H10" s="425"/>
      <c r="I10" s="425"/>
      <c r="J10" s="425"/>
      <c r="K10" s="425"/>
      <c r="L10" s="425"/>
      <c r="M10" s="425"/>
      <c r="N10" s="425"/>
      <c r="O10" s="425"/>
      <c r="P10" s="23"/>
      <c r="Q10" s="23"/>
    </row>
    <row r="11" spans="2:17" ht="18" customHeight="1" x14ac:dyDescent="0.3">
      <c r="B11" s="270" t="s">
        <v>51</v>
      </c>
      <c r="C11" s="270" t="s">
        <v>293</v>
      </c>
      <c r="D11" s="427"/>
      <c r="E11" s="427"/>
      <c r="F11" s="427"/>
      <c r="G11" s="427"/>
      <c r="H11" s="427"/>
      <c r="I11" s="427"/>
      <c r="J11" s="427"/>
      <c r="K11" s="427"/>
      <c r="L11" s="427"/>
      <c r="M11" s="427"/>
      <c r="N11" s="427"/>
      <c r="O11" s="427"/>
      <c r="P11" s="23"/>
      <c r="Q11" s="23"/>
    </row>
    <row r="12" spans="2:17" ht="30" customHeight="1" x14ac:dyDescent="0.3">
      <c r="B12" s="459" t="s">
        <v>139</v>
      </c>
      <c r="C12" s="269" t="s">
        <v>293</v>
      </c>
      <c r="D12" s="378">
        <f t="shared" ref="D12:I12" si="0">SUM(D9:D11)</f>
        <v>0</v>
      </c>
      <c r="E12" s="378">
        <f t="shared" si="0"/>
        <v>0</v>
      </c>
      <c r="F12" s="378">
        <f t="shared" si="0"/>
        <v>0</v>
      </c>
      <c r="G12" s="378">
        <f t="shared" si="0"/>
        <v>0</v>
      </c>
      <c r="H12" s="378">
        <f t="shared" si="0"/>
        <v>0</v>
      </c>
      <c r="I12" s="378">
        <f t="shared" si="0"/>
        <v>0</v>
      </c>
      <c r="J12" s="461"/>
      <c r="K12" s="461"/>
      <c r="L12" s="461"/>
      <c r="M12" s="461"/>
      <c r="N12" s="461"/>
      <c r="O12" s="462"/>
      <c r="P12" s="23"/>
      <c r="Q12" s="23"/>
    </row>
    <row r="13" spans="2:17" ht="24.75" customHeight="1" x14ac:dyDescent="0.3">
      <c r="B13" s="460" t="s">
        <v>52</v>
      </c>
      <c r="C13" s="269" t="s">
        <v>293</v>
      </c>
      <c r="D13" s="463"/>
      <c r="E13" s="463"/>
      <c r="F13" s="463"/>
      <c r="G13" s="463"/>
      <c r="H13" s="463"/>
      <c r="I13" s="463"/>
      <c r="J13" s="463"/>
      <c r="K13" s="463"/>
      <c r="L13" s="463"/>
      <c r="M13" s="463"/>
      <c r="N13" s="463"/>
      <c r="O13" s="463"/>
      <c r="P13" s="23"/>
      <c r="Q13" s="23"/>
    </row>
    <row r="14" spans="2:17" ht="59.25" customHeight="1" x14ac:dyDescent="0.2">
      <c r="B14" s="269" t="s">
        <v>88</v>
      </c>
      <c r="C14" s="269" t="s">
        <v>87</v>
      </c>
      <c r="D14" s="464"/>
      <c r="E14" s="464"/>
      <c r="F14" s="464"/>
      <c r="G14" s="464"/>
      <c r="H14" s="464"/>
      <c r="I14" s="464"/>
      <c r="J14" s="425"/>
      <c r="K14" s="425"/>
      <c r="L14" s="425"/>
      <c r="M14" s="425"/>
      <c r="N14" s="425"/>
      <c r="O14" s="425"/>
      <c r="P14" s="23"/>
      <c r="Q14" s="23"/>
    </row>
    <row r="15" spans="2:17" ht="30" customHeight="1" x14ac:dyDescent="0.3">
      <c r="B15" s="346"/>
      <c r="C15" s="346"/>
      <c r="D15" s="346"/>
      <c r="E15" s="346"/>
      <c r="F15" s="346"/>
      <c r="G15" s="346"/>
      <c r="H15" s="346"/>
      <c r="I15" s="346"/>
      <c r="J15" s="378">
        <f t="shared" ref="J15:O15" si="1">SUM(J9:J14)</f>
        <v>0</v>
      </c>
      <c r="K15" s="378">
        <f t="shared" si="1"/>
        <v>0</v>
      </c>
      <c r="L15" s="378">
        <f t="shared" si="1"/>
        <v>0</v>
      </c>
      <c r="M15" s="378">
        <f t="shared" si="1"/>
        <v>0</v>
      </c>
      <c r="N15" s="378">
        <f t="shared" si="1"/>
        <v>0</v>
      </c>
      <c r="O15" s="378">
        <f t="shared" si="1"/>
        <v>0</v>
      </c>
      <c r="P15" s="23"/>
      <c r="Q15" s="23"/>
    </row>
    <row r="16" spans="2:17" ht="15" customHeight="1" thickBot="1" x14ac:dyDescent="0.35">
      <c r="B16" s="57"/>
      <c r="C16" s="57"/>
      <c r="D16" s="57"/>
      <c r="E16" s="57"/>
      <c r="F16" s="170"/>
      <c r="G16" s="170"/>
      <c r="H16" s="170"/>
      <c r="I16" s="170"/>
      <c r="J16" s="170"/>
      <c r="K16" s="57"/>
      <c r="L16" s="57"/>
      <c r="M16" s="57"/>
      <c r="N16" s="57"/>
      <c r="O16" s="57"/>
      <c r="P16" s="23"/>
      <c r="Q16" s="23"/>
    </row>
    <row r="17" spans="2:17" ht="27" customHeight="1" thickBot="1" x14ac:dyDescent="0.35">
      <c r="B17" s="698" t="s">
        <v>114</v>
      </c>
      <c r="C17" s="699"/>
      <c r="D17" s="699"/>
      <c r="E17" s="699"/>
      <c r="F17" s="699"/>
      <c r="G17" s="699"/>
      <c r="H17" s="699"/>
      <c r="I17" s="699"/>
      <c r="J17" s="699"/>
      <c r="K17" s="699"/>
      <c r="L17" s="699"/>
      <c r="M17" s="699"/>
      <c r="N17" s="699"/>
      <c r="O17" s="700"/>
      <c r="P17" s="23"/>
      <c r="Q17" s="23"/>
    </row>
    <row r="18" spans="2:17" ht="15" customHeight="1" x14ac:dyDescent="0.2">
      <c r="B18" s="57"/>
      <c r="C18" s="57"/>
      <c r="D18" s="57"/>
      <c r="E18" s="57"/>
      <c r="F18" s="170"/>
      <c r="G18" s="170"/>
      <c r="H18" s="170"/>
      <c r="I18" s="170"/>
      <c r="J18" s="170"/>
      <c r="K18" s="57"/>
      <c r="L18" s="57"/>
      <c r="M18" s="57"/>
      <c r="N18" s="57"/>
      <c r="O18" s="57"/>
      <c r="P18" s="23"/>
      <c r="Q18" s="23"/>
    </row>
    <row r="19" spans="2:17" ht="15" customHeight="1" x14ac:dyDescent="0.2">
      <c r="B19" s="797"/>
      <c r="C19" s="797"/>
      <c r="D19" s="797"/>
      <c r="E19" s="797"/>
      <c r="F19" s="797"/>
      <c r="G19" s="797"/>
      <c r="H19" s="797"/>
      <c r="I19" s="797"/>
      <c r="J19" s="797"/>
      <c r="K19" s="797"/>
      <c r="L19" s="797"/>
      <c r="M19" s="797"/>
      <c r="N19" s="797"/>
      <c r="O19" s="59"/>
      <c r="P19" s="23"/>
      <c r="Q19" s="23"/>
    </row>
    <row r="20" spans="2:17" ht="15" customHeight="1" x14ac:dyDescent="0.2">
      <c r="B20" s="271"/>
      <c r="C20" s="271"/>
      <c r="D20" s="271"/>
      <c r="E20" s="271"/>
      <c r="F20" s="271"/>
      <c r="G20" s="271"/>
      <c r="H20" s="271"/>
      <c r="I20" s="271"/>
      <c r="J20" s="271"/>
      <c r="K20" s="271"/>
      <c r="L20" s="271"/>
      <c r="M20" s="271"/>
      <c r="N20" s="271"/>
      <c r="O20" s="271"/>
      <c r="P20" s="23"/>
      <c r="Q20" s="23"/>
    </row>
    <row r="21" spans="2:17" ht="15" customHeight="1" x14ac:dyDescent="0.2">
      <c r="B21" s="271"/>
      <c r="C21" s="271"/>
      <c r="D21" s="271"/>
      <c r="E21" s="271"/>
      <c r="F21" s="271"/>
      <c r="G21" s="271"/>
      <c r="H21" s="271"/>
      <c r="I21" s="271"/>
      <c r="J21" s="271"/>
      <c r="K21" s="271"/>
      <c r="L21" s="271"/>
      <c r="M21" s="271"/>
      <c r="N21" s="271"/>
      <c r="O21" s="271"/>
      <c r="P21" s="23"/>
      <c r="Q21" s="23"/>
    </row>
    <row r="22" spans="2:17" ht="15" customHeight="1" x14ac:dyDescent="0.2">
      <c r="B22" s="271"/>
      <c r="C22" s="271"/>
      <c r="D22" s="271"/>
      <c r="E22" s="271"/>
      <c r="F22" s="271"/>
      <c r="G22" s="271"/>
      <c r="H22" s="271"/>
      <c r="I22" s="271"/>
      <c r="J22" s="271"/>
      <c r="K22" s="271"/>
      <c r="L22" s="271"/>
      <c r="M22" s="271"/>
      <c r="N22" s="271"/>
      <c r="O22" s="271"/>
      <c r="P22" s="23"/>
      <c r="Q22" s="23"/>
    </row>
    <row r="23" spans="2:17" ht="15" customHeight="1" x14ac:dyDescent="0.2">
      <c r="B23" s="271"/>
      <c r="C23" s="271"/>
      <c r="D23" s="271"/>
      <c r="E23" s="271"/>
      <c r="F23" s="271"/>
      <c r="G23" s="271"/>
      <c r="H23" s="271"/>
      <c r="I23" s="271"/>
      <c r="J23" s="271"/>
      <c r="K23" s="271"/>
      <c r="L23" s="271"/>
      <c r="M23" s="271"/>
      <c r="N23" s="271"/>
      <c r="O23" s="271"/>
      <c r="P23" s="23"/>
      <c r="Q23" s="23"/>
    </row>
    <row r="24" spans="2:17" ht="15" customHeight="1" x14ac:dyDescent="0.2">
      <c r="B24" s="271"/>
      <c r="C24" s="271"/>
      <c r="D24" s="271"/>
      <c r="E24" s="271"/>
      <c r="F24" s="271"/>
      <c r="G24" s="271"/>
      <c r="H24" s="271"/>
      <c r="I24" s="271"/>
      <c r="J24" s="271"/>
      <c r="K24" s="271"/>
      <c r="L24" s="271"/>
      <c r="M24" s="271"/>
      <c r="N24" s="271"/>
      <c r="O24" s="271"/>
      <c r="P24" s="23"/>
      <c r="Q24" s="23"/>
    </row>
    <row r="25" spans="2:17" ht="15" customHeight="1" x14ac:dyDescent="0.2">
      <c r="B25" s="271"/>
      <c r="C25" s="271"/>
      <c r="D25" s="271"/>
      <c r="E25" s="271"/>
      <c r="F25" s="271"/>
      <c r="G25" s="271"/>
      <c r="H25" s="271"/>
      <c r="I25" s="271"/>
      <c r="J25" s="271"/>
      <c r="K25" s="271"/>
      <c r="L25" s="271"/>
      <c r="M25" s="271"/>
      <c r="N25" s="271"/>
      <c r="O25" s="271"/>
      <c r="P25" s="23"/>
      <c r="Q25" s="23"/>
    </row>
    <row r="26" spans="2:17" ht="15" customHeight="1" x14ac:dyDescent="0.2">
      <c r="B26" s="271"/>
      <c r="C26" s="271"/>
      <c r="D26" s="271"/>
      <c r="E26" s="271"/>
      <c r="F26" s="271"/>
      <c r="G26" s="271"/>
      <c r="H26" s="271"/>
      <c r="I26" s="271"/>
      <c r="J26" s="271"/>
      <c r="K26" s="271"/>
      <c r="L26" s="271"/>
      <c r="M26" s="271"/>
      <c r="N26" s="271"/>
      <c r="O26" s="271"/>
      <c r="P26" s="23"/>
      <c r="Q26" s="23"/>
    </row>
    <row r="27" spans="2:17" ht="15" customHeight="1" x14ac:dyDescent="0.2">
      <c r="B27" s="271"/>
      <c r="C27" s="271"/>
      <c r="D27" s="271"/>
      <c r="E27" s="271"/>
      <c r="F27" s="271"/>
      <c r="G27" s="271"/>
      <c r="H27" s="271"/>
      <c r="I27" s="271"/>
      <c r="J27" s="271"/>
      <c r="K27" s="271"/>
      <c r="L27" s="271"/>
      <c r="M27" s="271"/>
      <c r="N27" s="271"/>
      <c r="O27" s="271"/>
      <c r="P27" s="23"/>
      <c r="Q27" s="23"/>
    </row>
    <row r="28" spans="2:17" ht="15" customHeight="1" x14ac:dyDescent="0.2">
      <c r="B28" s="271"/>
      <c r="C28" s="271"/>
      <c r="D28" s="271"/>
      <c r="E28" s="271"/>
      <c r="F28" s="271"/>
      <c r="G28" s="271"/>
      <c r="H28" s="271"/>
      <c r="I28" s="271"/>
      <c r="J28" s="271"/>
      <c r="K28" s="271"/>
      <c r="L28" s="271"/>
      <c r="M28" s="271"/>
      <c r="N28" s="271"/>
      <c r="O28" s="271"/>
      <c r="P28" s="23"/>
      <c r="Q28" s="23"/>
    </row>
    <row r="29" spans="2:17" ht="15" customHeight="1" x14ac:dyDescent="0.2">
      <c r="B29" s="271"/>
      <c r="C29" s="271"/>
      <c r="D29" s="271"/>
      <c r="E29" s="271"/>
      <c r="F29" s="271"/>
      <c r="G29" s="271"/>
      <c r="H29" s="271"/>
      <c r="I29" s="271"/>
      <c r="J29" s="271"/>
      <c r="K29" s="271"/>
      <c r="L29" s="271"/>
      <c r="M29" s="271"/>
      <c r="N29" s="271"/>
      <c r="O29" s="271"/>
      <c r="P29" s="23"/>
      <c r="Q29" s="23"/>
    </row>
    <row r="30" spans="2:17" ht="15" customHeight="1" x14ac:dyDescent="0.2">
      <c r="B30" s="271"/>
      <c r="C30" s="271"/>
      <c r="D30" s="271"/>
      <c r="E30" s="271"/>
      <c r="F30" s="271"/>
      <c r="G30" s="271"/>
      <c r="H30" s="271"/>
      <c r="I30" s="271"/>
      <c r="J30" s="271"/>
      <c r="K30" s="271"/>
      <c r="L30" s="271"/>
      <c r="M30" s="271"/>
      <c r="N30" s="271"/>
      <c r="O30" s="271"/>
      <c r="P30" s="23"/>
      <c r="Q30" s="23"/>
    </row>
    <row r="31" spans="2:17" ht="15" customHeight="1" x14ac:dyDescent="0.2">
      <c r="B31" s="271"/>
      <c r="C31" s="271"/>
      <c r="D31" s="271"/>
      <c r="E31" s="271"/>
      <c r="F31" s="271"/>
      <c r="G31" s="271"/>
      <c r="H31" s="271"/>
      <c r="I31" s="271"/>
      <c r="J31" s="271"/>
      <c r="K31" s="271"/>
      <c r="L31" s="271"/>
      <c r="M31" s="271"/>
      <c r="N31" s="271"/>
      <c r="O31" s="271"/>
      <c r="P31" s="23"/>
      <c r="Q31" s="23"/>
    </row>
    <row r="32" spans="2:17" ht="15" customHeight="1" x14ac:dyDescent="0.2">
      <c r="B32" s="271"/>
      <c r="C32" s="271"/>
      <c r="D32" s="271"/>
      <c r="E32" s="271"/>
      <c r="F32" s="271"/>
      <c r="G32" s="271"/>
      <c r="H32" s="271"/>
      <c r="I32" s="271"/>
      <c r="J32" s="271"/>
      <c r="K32" s="271"/>
      <c r="L32" s="271"/>
      <c r="M32" s="271"/>
      <c r="N32" s="271"/>
      <c r="O32" s="271"/>
      <c r="P32" s="23"/>
      <c r="Q32" s="23"/>
    </row>
    <row r="33" spans="2:17" ht="15" customHeight="1" x14ac:dyDescent="0.2">
      <c r="B33" s="271"/>
      <c r="C33" s="271"/>
      <c r="D33" s="271"/>
      <c r="E33" s="271"/>
      <c r="F33" s="271"/>
      <c r="G33" s="271"/>
      <c r="H33" s="271"/>
      <c r="I33" s="271"/>
      <c r="J33" s="271"/>
      <c r="K33" s="271"/>
      <c r="L33" s="271"/>
      <c r="M33" s="271"/>
      <c r="N33" s="271"/>
      <c r="O33" s="271"/>
      <c r="P33" s="23"/>
      <c r="Q33" s="23"/>
    </row>
    <row r="34" spans="2:17" ht="15" customHeight="1" x14ac:dyDescent="0.2">
      <c r="B34" s="271"/>
      <c r="C34" s="271"/>
      <c r="D34" s="271"/>
      <c r="E34" s="271"/>
      <c r="F34" s="271"/>
      <c r="G34" s="271"/>
      <c r="H34" s="271"/>
      <c r="I34" s="271"/>
      <c r="J34" s="271"/>
      <c r="K34" s="271"/>
      <c r="L34" s="271"/>
      <c r="M34" s="271"/>
      <c r="N34" s="271"/>
      <c r="O34" s="271"/>
      <c r="P34" s="23"/>
      <c r="Q34" s="23"/>
    </row>
    <row r="35" spans="2:17" ht="15" customHeight="1" x14ac:dyDescent="0.3">
      <c r="B35" s="271"/>
      <c r="C35" s="271"/>
      <c r="D35" s="271"/>
      <c r="E35" s="271"/>
      <c r="F35" s="271"/>
      <c r="G35" s="271"/>
      <c r="H35" s="271"/>
      <c r="I35" s="271"/>
      <c r="J35" s="271"/>
      <c r="K35" s="271"/>
      <c r="L35" s="271"/>
      <c r="M35" s="271"/>
      <c r="N35" s="271"/>
      <c r="O35" s="271"/>
      <c r="P35" s="23"/>
      <c r="Q35" s="23"/>
    </row>
    <row r="36" spans="2:17" ht="15" customHeight="1" x14ac:dyDescent="0.3">
      <c r="B36" s="271"/>
      <c r="C36" s="271"/>
      <c r="D36" s="271"/>
      <c r="E36" s="271"/>
      <c r="F36" s="271"/>
      <c r="G36" s="271"/>
      <c r="H36" s="271"/>
      <c r="I36" s="271"/>
      <c r="J36" s="271"/>
      <c r="K36" s="271"/>
      <c r="L36" s="271"/>
      <c r="M36" s="271"/>
      <c r="N36" s="271"/>
      <c r="O36" s="271"/>
      <c r="P36" s="23"/>
      <c r="Q36" s="23"/>
    </row>
    <row r="37" spans="2:17" ht="15" customHeight="1" x14ac:dyDescent="0.3">
      <c r="B37" s="271"/>
      <c r="C37" s="271"/>
      <c r="D37" s="271"/>
      <c r="E37" s="271"/>
      <c r="F37" s="271"/>
      <c r="G37" s="271"/>
      <c r="H37" s="271"/>
      <c r="I37" s="271"/>
      <c r="J37" s="271"/>
      <c r="K37" s="271"/>
      <c r="L37" s="271"/>
      <c r="M37" s="271"/>
      <c r="N37" s="271"/>
      <c r="O37" s="271"/>
      <c r="P37" s="23"/>
      <c r="Q37" s="23"/>
    </row>
    <row r="38" spans="2:17" ht="15" customHeight="1" x14ac:dyDescent="0.3">
      <c r="B38" s="271"/>
      <c r="C38" s="271"/>
      <c r="D38" s="271"/>
      <c r="E38" s="271"/>
      <c r="F38" s="271"/>
      <c r="G38" s="271"/>
      <c r="H38" s="271"/>
      <c r="I38" s="271"/>
      <c r="J38" s="271"/>
      <c r="K38" s="271"/>
      <c r="L38" s="271"/>
      <c r="M38" s="271"/>
      <c r="N38" s="271"/>
      <c r="O38" s="271"/>
      <c r="P38" s="23"/>
      <c r="Q38" s="23"/>
    </row>
    <row r="39" spans="2:17" ht="15" customHeight="1" x14ac:dyDescent="0.3">
      <c r="B39" s="271"/>
      <c r="C39" s="271"/>
      <c r="D39" s="271"/>
      <c r="E39" s="271"/>
      <c r="F39" s="271"/>
      <c r="G39" s="271"/>
      <c r="H39" s="271"/>
      <c r="I39" s="271"/>
      <c r="J39" s="271"/>
      <c r="K39" s="271"/>
      <c r="L39" s="271"/>
      <c r="M39" s="271"/>
      <c r="N39" s="271"/>
      <c r="O39" s="271"/>
      <c r="P39" s="23"/>
      <c r="Q39" s="23"/>
    </row>
    <row r="40" spans="2:17" ht="15" customHeight="1" x14ac:dyDescent="0.2">
      <c r="B40" s="271"/>
      <c r="C40" s="271"/>
      <c r="D40" s="271"/>
      <c r="E40" s="271"/>
      <c r="F40" s="271"/>
      <c r="G40" s="271"/>
      <c r="H40" s="271"/>
      <c r="I40" s="271"/>
      <c r="J40" s="271"/>
      <c r="K40" s="271"/>
      <c r="L40" s="271"/>
      <c r="M40" s="271"/>
      <c r="N40" s="271"/>
      <c r="O40" s="271"/>
      <c r="P40" s="23"/>
      <c r="Q40" s="23"/>
    </row>
    <row r="41" spans="2:17" ht="15" customHeight="1" x14ac:dyDescent="0.2">
      <c r="B41" s="186"/>
      <c r="C41" s="186"/>
      <c r="D41" s="186"/>
      <c r="E41" s="186"/>
      <c r="F41" s="186"/>
      <c r="G41" s="186"/>
      <c r="H41" s="186"/>
      <c r="I41" s="186"/>
      <c r="J41" s="186"/>
      <c r="K41" s="186"/>
      <c r="L41" s="186"/>
      <c r="M41" s="186"/>
      <c r="N41" s="186"/>
      <c r="O41" s="186"/>
      <c r="P41" s="23"/>
      <c r="Q41" s="23"/>
    </row>
    <row r="42" spans="2:17" ht="15" customHeight="1" x14ac:dyDescent="0.2">
      <c r="B42" s="186"/>
      <c r="C42" s="186"/>
      <c r="D42" s="186"/>
      <c r="E42" s="186"/>
      <c r="F42" s="186"/>
      <c r="G42" s="186"/>
      <c r="H42" s="186"/>
      <c r="I42" s="186"/>
      <c r="J42" s="186"/>
      <c r="K42" s="186"/>
      <c r="L42" s="186"/>
      <c r="M42" s="186"/>
      <c r="N42" s="186"/>
      <c r="O42" s="186"/>
      <c r="P42" s="23"/>
      <c r="Q42" s="23"/>
    </row>
    <row r="43" spans="2:17" ht="15" customHeight="1" x14ac:dyDescent="0.2">
      <c r="B43" s="186"/>
      <c r="C43" s="186"/>
      <c r="D43" s="186"/>
      <c r="E43" s="186"/>
      <c r="F43" s="186"/>
      <c r="G43" s="186"/>
      <c r="H43" s="186"/>
      <c r="I43" s="186"/>
      <c r="J43" s="186"/>
      <c r="K43" s="186"/>
      <c r="L43" s="186"/>
      <c r="M43" s="186"/>
      <c r="N43" s="186"/>
      <c r="O43" s="186"/>
      <c r="P43" s="23"/>
      <c r="Q43" s="23"/>
    </row>
    <row r="44" spans="2:17" ht="15" customHeight="1" x14ac:dyDescent="0.2">
      <c r="B44" s="186"/>
      <c r="C44" s="186"/>
      <c r="D44" s="186"/>
      <c r="E44" s="186"/>
      <c r="F44" s="186"/>
      <c r="G44" s="186"/>
      <c r="H44" s="186"/>
      <c r="I44" s="186"/>
      <c r="J44" s="186"/>
      <c r="K44" s="186"/>
      <c r="L44" s="186"/>
      <c r="M44" s="186"/>
      <c r="N44" s="186"/>
      <c r="O44" s="186"/>
      <c r="P44" s="23"/>
      <c r="Q44" s="23"/>
    </row>
    <row r="45" spans="2:17" ht="15" customHeight="1" x14ac:dyDescent="0.2">
      <c r="B45" s="186"/>
      <c r="C45" s="186"/>
      <c r="D45" s="186"/>
      <c r="E45" s="186"/>
      <c r="F45" s="186"/>
      <c r="G45" s="186"/>
      <c r="H45" s="186"/>
      <c r="I45" s="186"/>
      <c r="J45" s="186"/>
      <c r="K45" s="186"/>
      <c r="L45" s="186"/>
      <c r="M45" s="186"/>
      <c r="N45" s="186"/>
      <c r="O45" s="186"/>
      <c r="P45" s="23"/>
      <c r="Q45" s="23"/>
    </row>
    <row r="46" spans="2:17" ht="15" customHeight="1" x14ac:dyDescent="0.2">
      <c r="B46" s="186"/>
      <c r="C46" s="186"/>
      <c r="D46" s="186"/>
      <c r="E46" s="186"/>
      <c r="F46" s="186"/>
      <c r="G46" s="186"/>
      <c r="H46" s="186"/>
      <c r="I46" s="186"/>
      <c r="J46" s="186"/>
      <c r="K46" s="186"/>
      <c r="L46" s="186"/>
      <c r="M46" s="186"/>
      <c r="N46" s="186"/>
      <c r="O46" s="186"/>
      <c r="P46" s="23"/>
      <c r="Q46" s="23"/>
    </row>
    <row r="47" spans="2:17" ht="15" customHeight="1" thickBot="1" x14ac:dyDescent="0.25">
      <c r="B47" s="186"/>
      <c r="C47" s="186"/>
      <c r="D47" s="186"/>
      <c r="E47" s="186"/>
      <c r="F47" s="186"/>
      <c r="G47" s="186"/>
      <c r="H47" s="186"/>
      <c r="I47" s="186"/>
      <c r="J47" s="186"/>
      <c r="K47" s="186"/>
      <c r="L47" s="186"/>
      <c r="M47" s="186"/>
      <c r="N47" s="186"/>
      <c r="O47" s="186"/>
      <c r="P47" s="23"/>
      <c r="Q47" s="23"/>
    </row>
    <row r="48" spans="2:17" ht="26.25" customHeight="1" thickBot="1" x14ac:dyDescent="0.25">
      <c r="B48" s="794" t="s">
        <v>53</v>
      </c>
      <c r="C48" s="795"/>
      <c r="D48" s="795"/>
      <c r="E48" s="795"/>
      <c r="F48" s="795"/>
      <c r="G48" s="795"/>
      <c r="H48" s="795"/>
      <c r="I48" s="795"/>
      <c r="J48" s="795"/>
      <c r="K48" s="795"/>
      <c r="L48" s="795"/>
      <c r="M48" s="795"/>
      <c r="N48" s="795"/>
      <c r="O48" s="796"/>
      <c r="P48" s="8"/>
      <c r="Q48" s="8"/>
    </row>
    <row r="49" spans="2:17" ht="15" customHeight="1" x14ac:dyDescent="0.2">
      <c r="B49" s="186"/>
      <c r="C49" s="186"/>
      <c r="D49" s="186"/>
      <c r="E49" s="186"/>
      <c r="F49" s="186"/>
      <c r="G49" s="186"/>
      <c r="H49" s="186"/>
      <c r="I49" s="186"/>
      <c r="J49" s="186"/>
      <c r="K49" s="186"/>
      <c r="L49" s="186"/>
      <c r="M49" s="186"/>
      <c r="N49" s="186"/>
      <c r="O49" s="186"/>
      <c r="P49" s="23"/>
      <c r="Q49" s="23"/>
    </row>
    <row r="50" spans="2:17" ht="15" customHeight="1" x14ac:dyDescent="0.2">
      <c r="B50" s="186"/>
      <c r="C50" s="186"/>
      <c r="D50" s="186"/>
      <c r="E50" s="186"/>
      <c r="F50" s="186"/>
      <c r="G50" s="186"/>
      <c r="H50" s="186"/>
      <c r="I50" s="186"/>
      <c r="J50" s="186"/>
      <c r="K50" s="186"/>
      <c r="L50" s="186"/>
      <c r="M50" s="186"/>
      <c r="N50" s="186"/>
      <c r="O50" s="186"/>
      <c r="P50" s="23"/>
      <c r="Q50" s="23"/>
    </row>
    <row r="51" spans="2:17" ht="15" customHeight="1" x14ac:dyDescent="0.2">
      <c r="B51" s="186"/>
      <c r="C51" s="186"/>
      <c r="D51" s="186"/>
      <c r="E51" s="186"/>
      <c r="F51" s="186"/>
      <c r="G51" s="186"/>
      <c r="H51" s="186"/>
      <c r="I51" s="186"/>
      <c r="J51" s="186"/>
      <c r="K51" s="186"/>
      <c r="L51" s="186"/>
      <c r="M51" s="186"/>
      <c r="N51" s="186"/>
      <c r="O51" s="186"/>
      <c r="P51" s="23"/>
      <c r="Q51" s="23"/>
    </row>
    <row r="52" spans="2:17" ht="15" customHeight="1" x14ac:dyDescent="0.2">
      <c r="B52" s="186"/>
      <c r="C52" s="186"/>
      <c r="D52" s="186"/>
      <c r="E52" s="186"/>
      <c r="F52" s="186"/>
      <c r="G52" s="186"/>
      <c r="H52" s="186"/>
      <c r="I52" s="186"/>
      <c r="J52" s="186"/>
      <c r="K52" s="186"/>
      <c r="L52" s="186"/>
      <c r="M52" s="186"/>
      <c r="N52" s="186"/>
      <c r="O52" s="186"/>
      <c r="P52" s="23"/>
      <c r="Q52" s="23"/>
    </row>
    <row r="53" spans="2:17" ht="15" customHeight="1" x14ac:dyDescent="0.2">
      <c r="B53" s="186"/>
      <c r="C53" s="186"/>
      <c r="D53" s="186"/>
      <c r="E53" s="186"/>
      <c r="F53" s="186"/>
      <c r="G53" s="186"/>
      <c r="H53" s="186"/>
      <c r="I53" s="186"/>
      <c r="J53" s="186"/>
      <c r="K53" s="186"/>
      <c r="L53" s="186"/>
      <c r="M53" s="186"/>
      <c r="N53" s="186"/>
      <c r="O53" s="186"/>
      <c r="P53" s="23"/>
      <c r="Q53" s="23"/>
    </row>
    <row r="54" spans="2:17" ht="15" customHeight="1" x14ac:dyDescent="0.2">
      <c r="B54" s="186"/>
      <c r="C54" s="186"/>
      <c r="D54" s="186"/>
      <c r="E54" s="186"/>
      <c r="F54" s="186"/>
      <c r="G54" s="186"/>
      <c r="H54" s="186"/>
      <c r="I54" s="186"/>
      <c r="J54" s="186"/>
      <c r="K54" s="186"/>
      <c r="L54" s="186"/>
      <c r="M54" s="186"/>
      <c r="N54" s="186"/>
      <c r="O54" s="186"/>
      <c r="P54" s="23"/>
      <c r="Q54" s="23"/>
    </row>
    <row r="55" spans="2:17" ht="15" customHeight="1" x14ac:dyDescent="0.2">
      <c r="B55" s="23"/>
      <c r="C55" s="23"/>
      <c r="D55" s="23"/>
      <c r="E55" s="23"/>
      <c r="F55" s="23"/>
      <c r="G55" s="23"/>
      <c r="H55" s="23"/>
      <c r="I55" s="23"/>
      <c r="J55" s="23"/>
      <c r="K55" s="23"/>
      <c r="L55" s="23"/>
      <c r="M55" s="23"/>
      <c r="N55" s="23"/>
      <c r="O55" s="23"/>
      <c r="P55" s="23"/>
      <c r="Q55" s="23"/>
    </row>
    <row r="56" spans="2:17" ht="15" customHeight="1" x14ac:dyDescent="0.2">
      <c r="B56" s="23"/>
      <c r="C56" s="23"/>
      <c r="D56" s="23"/>
      <c r="E56" s="23"/>
      <c r="F56" s="23"/>
      <c r="G56" s="23"/>
      <c r="H56" s="23"/>
      <c r="I56" s="23"/>
      <c r="J56" s="23"/>
      <c r="K56" s="23"/>
      <c r="L56" s="23"/>
      <c r="M56" s="23"/>
      <c r="N56" s="23"/>
      <c r="O56" s="23"/>
      <c r="P56" s="23"/>
      <c r="Q56" s="23"/>
    </row>
    <row r="57" spans="2:17" ht="15" customHeight="1" x14ac:dyDescent="0.2"/>
    <row r="58" spans="2:17" ht="15" customHeight="1" x14ac:dyDescent="0.2">
      <c r="B58" s="23"/>
      <c r="C58" s="23"/>
      <c r="D58" s="23"/>
      <c r="E58" s="23"/>
      <c r="F58" s="23"/>
      <c r="G58" s="23"/>
      <c r="H58" s="23"/>
      <c r="I58" s="23"/>
      <c r="J58" s="23"/>
      <c r="K58" s="23"/>
      <c r="L58" s="23"/>
      <c r="M58" s="23"/>
      <c r="N58" s="23"/>
      <c r="O58" s="23"/>
      <c r="P58" s="23"/>
      <c r="Q58" s="23"/>
    </row>
    <row r="59" spans="2:17" ht="15" customHeight="1" x14ac:dyDescent="0.2">
      <c r="B59" s="23"/>
      <c r="C59" s="23"/>
      <c r="D59" s="23"/>
      <c r="E59" s="23"/>
      <c r="F59" s="23"/>
      <c r="G59" s="23"/>
      <c r="H59" s="23"/>
      <c r="I59" s="23"/>
      <c r="J59" s="23"/>
      <c r="K59" s="23"/>
      <c r="L59" s="23"/>
      <c r="M59" s="23"/>
      <c r="N59" s="23"/>
      <c r="O59" s="23"/>
      <c r="P59" s="23"/>
      <c r="Q59" s="23"/>
    </row>
    <row r="60" spans="2:17" ht="15" customHeight="1" x14ac:dyDescent="0.2">
      <c r="B60" s="23"/>
      <c r="C60" s="23"/>
      <c r="D60" s="23"/>
      <c r="E60" s="23"/>
      <c r="F60" s="23"/>
      <c r="G60" s="23"/>
      <c r="H60" s="23"/>
      <c r="I60" s="23"/>
      <c r="J60" s="23"/>
      <c r="K60" s="23"/>
      <c r="L60" s="23"/>
      <c r="M60" s="23"/>
      <c r="N60" s="23"/>
      <c r="O60" s="23"/>
      <c r="P60" s="23"/>
      <c r="Q60" s="23"/>
    </row>
    <row r="61" spans="2:17" ht="15" customHeight="1" x14ac:dyDescent="0.2">
      <c r="B61" s="23"/>
      <c r="C61" s="23"/>
      <c r="D61" s="23"/>
      <c r="E61" s="23"/>
      <c r="F61" s="23"/>
      <c r="G61" s="23"/>
      <c r="H61" s="23"/>
      <c r="I61" s="23"/>
      <c r="J61" s="23"/>
      <c r="K61" s="23"/>
      <c r="L61" s="23"/>
      <c r="M61" s="23"/>
      <c r="N61" s="23"/>
      <c r="O61" s="23"/>
      <c r="P61" s="23"/>
      <c r="Q61" s="23"/>
    </row>
    <row r="62" spans="2:17" ht="15" customHeight="1" x14ac:dyDescent="0.2">
      <c r="B62" s="23"/>
      <c r="C62" s="23"/>
      <c r="D62" s="23"/>
      <c r="E62" s="23"/>
      <c r="F62" s="23"/>
      <c r="G62" s="23"/>
      <c r="H62" s="23"/>
      <c r="I62" s="23"/>
      <c r="J62" s="23"/>
      <c r="K62" s="23"/>
      <c r="L62" s="23"/>
      <c r="M62" s="23"/>
      <c r="N62" s="23"/>
      <c r="O62" s="23"/>
      <c r="P62" s="23"/>
      <c r="Q62" s="23"/>
    </row>
    <row r="63" spans="2:17" ht="15" customHeight="1" x14ac:dyDescent="0.2">
      <c r="B63" s="23"/>
      <c r="C63" s="23"/>
      <c r="D63" s="23"/>
      <c r="E63" s="23"/>
      <c r="F63" s="23"/>
      <c r="G63" s="23"/>
      <c r="H63" s="23"/>
      <c r="I63" s="23"/>
      <c r="J63" s="23"/>
      <c r="K63" s="23"/>
      <c r="L63" s="23"/>
      <c r="M63" s="23"/>
      <c r="N63" s="23"/>
      <c r="O63" s="23"/>
      <c r="P63" s="23"/>
      <c r="Q63" s="23"/>
    </row>
    <row r="64" spans="2:17" ht="15" customHeight="1" x14ac:dyDescent="0.2">
      <c r="B64" s="23"/>
      <c r="C64" s="23"/>
      <c r="D64" s="23"/>
      <c r="E64" s="23"/>
      <c r="F64" s="23"/>
      <c r="G64" s="23"/>
      <c r="H64" s="23"/>
      <c r="I64" s="23"/>
      <c r="J64" s="23"/>
      <c r="K64" s="23"/>
      <c r="L64" s="23"/>
      <c r="M64" s="23"/>
      <c r="N64" s="23"/>
      <c r="O64" s="23"/>
      <c r="P64" s="23"/>
      <c r="Q64" s="23"/>
    </row>
    <row r="65" spans="2:17" ht="15" customHeight="1" x14ac:dyDescent="0.2">
      <c r="B65" s="23"/>
      <c r="C65" s="23"/>
      <c r="D65" s="23"/>
      <c r="E65" s="23"/>
      <c r="F65" s="23"/>
      <c r="G65" s="23"/>
      <c r="H65" s="23"/>
      <c r="I65" s="23"/>
      <c r="J65" s="23"/>
      <c r="K65" s="23"/>
      <c r="L65" s="23"/>
      <c r="M65" s="23"/>
      <c r="N65" s="23"/>
      <c r="O65" s="23"/>
      <c r="P65" s="23"/>
      <c r="Q65" s="23"/>
    </row>
    <row r="66" spans="2:17" ht="15" customHeight="1" x14ac:dyDescent="0.2">
      <c r="B66" s="23"/>
      <c r="C66" s="23"/>
      <c r="D66" s="23"/>
      <c r="E66" s="23"/>
      <c r="F66" s="23"/>
      <c r="G66" s="23"/>
      <c r="H66" s="23"/>
      <c r="I66" s="23"/>
      <c r="J66" s="23"/>
      <c r="K66" s="23"/>
      <c r="L66" s="23"/>
      <c r="M66" s="23"/>
      <c r="N66" s="23"/>
      <c r="O66" s="23"/>
      <c r="P66" s="23"/>
      <c r="Q66" s="23"/>
    </row>
    <row r="67" spans="2:17" ht="15" customHeight="1" x14ac:dyDescent="0.2">
      <c r="B67" s="23"/>
      <c r="C67" s="23"/>
      <c r="D67" s="23"/>
      <c r="E67" s="23"/>
      <c r="F67" s="23"/>
      <c r="G67" s="23"/>
      <c r="H67" s="23"/>
      <c r="I67" s="23"/>
      <c r="J67" s="23"/>
      <c r="K67" s="23"/>
      <c r="L67" s="23"/>
      <c r="M67" s="23"/>
      <c r="N67" s="23"/>
      <c r="O67" s="23"/>
      <c r="P67" s="23"/>
      <c r="Q67" s="23"/>
    </row>
    <row r="68" spans="2:17" ht="15" customHeight="1" x14ac:dyDescent="0.2">
      <c r="B68" s="23"/>
      <c r="C68" s="23"/>
      <c r="D68" s="23"/>
      <c r="E68" s="23"/>
      <c r="F68" s="23"/>
      <c r="G68" s="23"/>
      <c r="H68" s="23"/>
      <c r="I68" s="23"/>
      <c r="J68" s="23"/>
      <c r="K68" s="23"/>
      <c r="L68" s="23"/>
      <c r="M68" s="23"/>
      <c r="N68" s="23"/>
      <c r="O68" s="23"/>
      <c r="P68" s="23"/>
      <c r="Q68" s="23"/>
    </row>
    <row r="69" spans="2:17" ht="15" customHeight="1" x14ac:dyDescent="0.2">
      <c r="B69" s="23"/>
      <c r="C69" s="23"/>
      <c r="D69" s="23"/>
      <c r="E69" s="23"/>
      <c r="F69" s="23"/>
      <c r="G69" s="23"/>
      <c r="H69" s="23"/>
      <c r="I69" s="23"/>
      <c r="J69" s="23"/>
      <c r="K69" s="23"/>
      <c r="L69" s="23"/>
      <c r="M69" s="23"/>
      <c r="N69" s="23"/>
      <c r="O69" s="23"/>
      <c r="P69" s="23"/>
      <c r="Q69" s="23"/>
    </row>
    <row r="70" spans="2:17" ht="15" customHeight="1" x14ac:dyDescent="0.2">
      <c r="B70" s="23"/>
      <c r="C70" s="23"/>
      <c r="D70" s="23"/>
      <c r="E70" s="23"/>
      <c r="F70" s="23"/>
      <c r="G70" s="23"/>
      <c r="H70" s="23"/>
      <c r="I70" s="23"/>
      <c r="J70" s="23"/>
      <c r="K70" s="23"/>
      <c r="L70" s="23"/>
      <c r="M70" s="23"/>
      <c r="N70" s="23"/>
      <c r="O70" s="23"/>
      <c r="P70" s="23"/>
      <c r="Q70" s="23"/>
    </row>
    <row r="71" spans="2:17" ht="15" customHeight="1" x14ac:dyDescent="0.2">
      <c r="B71" s="23"/>
      <c r="C71" s="23"/>
      <c r="D71" s="23"/>
      <c r="E71" s="23"/>
      <c r="F71" s="23"/>
      <c r="G71" s="23"/>
      <c r="H71" s="23"/>
      <c r="I71" s="23"/>
      <c r="J71" s="23"/>
      <c r="K71" s="23"/>
      <c r="L71" s="23"/>
      <c r="M71" s="23"/>
      <c r="N71" s="23"/>
      <c r="O71" s="23"/>
      <c r="P71" s="23"/>
      <c r="Q71" s="23"/>
    </row>
    <row r="72" spans="2:17" ht="15" customHeight="1" x14ac:dyDescent="0.2">
      <c r="B72" s="23"/>
      <c r="C72" s="23"/>
      <c r="D72" s="23"/>
      <c r="E72" s="23"/>
      <c r="F72" s="23"/>
      <c r="G72" s="23"/>
      <c r="H72" s="23"/>
      <c r="I72" s="23"/>
      <c r="J72" s="23"/>
      <c r="K72" s="23"/>
      <c r="L72" s="23"/>
      <c r="M72" s="23"/>
      <c r="N72" s="23"/>
      <c r="O72" s="23"/>
      <c r="P72" s="23"/>
      <c r="Q72" s="23"/>
    </row>
    <row r="73" spans="2:17" ht="15" customHeight="1" x14ac:dyDescent="0.2">
      <c r="B73" s="23"/>
      <c r="C73" s="23"/>
      <c r="D73" s="23"/>
      <c r="E73" s="23"/>
      <c r="F73" s="23"/>
      <c r="G73" s="23"/>
      <c r="H73" s="23"/>
      <c r="I73" s="23"/>
      <c r="J73" s="23"/>
      <c r="K73" s="23"/>
      <c r="L73" s="23"/>
      <c r="M73" s="23"/>
      <c r="N73" s="23"/>
      <c r="O73" s="23"/>
      <c r="P73" s="23"/>
      <c r="Q73" s="23"/>
    </row>
    <row r="74" spans="2:17" ht="15" customHeight="1" x14ac:dyDescent="0.2">
      <c r="B74" s="23"/>
      <c r="C74" s="23"/>
      <c r="D74" s="23"/>
      <c r="E74" s="23"/>
      <c r="F74" s="23"/>
      <c r="G74" s="23"/>
      <c r="H74" s="23"/>
      <c r="I74" s="23"/>
      <c r="J74" s="23"/>
      <c r="K74" s="23"/>
      <c r="L74" s="23"/>
      <c r="M74" s="23"/>
      <c r="N74" s="23"/>
      <c r="O74" s="23"/>
      <c r="P74" s="23"/>
      <c r="Q74" s="23"/>
    </row>
    <row r="75" spans="2:17" ht="15" customHeight="1" x14ac:dyDescent="0.2">
      <c r="B75" s="23"/>
      <c r="C75" s="23"/>
      <c r="D75" s="23"/>
      <c r="E75" s="23"/>
      <c r="F75" s="23"/>
      <c r="G75" s="23"/>
      <c r="H75" s="23"/>
      <c r="I75" s="23"/>
      <c r="J75" s="23"/>
      <c r="K75" s="23"/>
      <c r="L75" s="23"/>
      <c r="M75" s="23"/>
      <c r="N75" s="23"/>
      <c r="O75" s="23"/>
      <c r="P75" s="23"/>
      <c r="Q75" s="23"/>
    </row>
    <row r="76" spans="2:17" ht="15" customHeight="1" x14ac:dyDescent="0.2">
      <c r="B76" s="23"/>
      <c r="C76" s="23"/>
      <c r="D76" s="23"/>
      <c r="E76" s="23"/>
      <c r="F76" s="23"/>
      <c r="G76" s="23"/>
      <c r="H76" s="23"/>
      <c r="I76" s="23"/>
      <c r="J76" s="23"/>
      <c r="K76" s="23"/>
      <c r="L76" s="23"/>
      <c r="M76" s="23"/>
      <c r="N76" s="23"/>
      <c r="O76" s="23"/>
      <c r="P76" s="23"/>
      <c r="Q76" s="23"/>
    </row>
    <row r="77" spans="2:17" ht="15" customHeight="1" x14ac:dyDescent="0.2">
      <c r="B77" s="23"/>
      <c r="C77" s="23"/>
      <c r="D77" s="23"/>
      <c r="E77" s="23"/>
      <c r="F77" s="23"/>
      <c r="G77" s="23"/>
      <c r="H77" s="23"/>
      <c r="I77" s="23"/>
      <c r="J77" s="23"/>
      <c r="K77" s="23"/>
      <c r="L77" s="23"/>
      <c r="M77" s="23"/>
      <c r="N77" s="23"/>
      <c r="O77" s="23"/>
      <c r="P77" s="23"/>
      <c r="Q77" s="23"/>
    </row>
    <row r="78" spans="2:17" ht="15" customHeight="1" x14ac:dyDescent="0.2">
      <c r="B78" s="23"/>
      <c r="C78" s="23"/>
      <c r="D78" s="23"/>
      <c r="E78" s="23"/>
      <c r="F78" s="23"/>
      <c r="G78" s="23"/>
      <c r="H78" s="23"/>
      <c r="I78" s="23"/>
      <c r="J78" s="23"/>
      <c r="K78" s="23"/>
      <c r="L78" s="23"/>
      <c r="M78" s="23"/>
      <c r="N78" s="23"/>
      <c r="O78" s="23"/>
      <c r="P78" s="23"/>
      <c r="Q78" s="23"/>
    </row>
    <row r="79" spans="2:17" ht="15" customHeight="1" x14ac:dyDescent="0.2">
      <c r="B79" s="23"/>
      <c r="C79" s="23"/>
      <c r="D79" s="23"/>
      <c r="E79" s="23"/>
      <c r="F79" s="23"/>
      <c r="G79" s="23"/>
      <c r="H79" s="23"/>
      <c r="I79" s="23"/>
      <c r="J79" s="23"/>
      <c r="K79" s="23"/>
      <c r="L79" s="23"/>
      <c r="M79" s="23"/>
      <c r="N79" s="23"/>
      <c r="O79" s="23"/>
      <c r="P79" s="23"/>
      <c r="Q79" s="23"/>
    </row>
    <row r="80" spans="2:17" ht="15" customHeight="1" x14ac:dyDescent="0.2">
      <c r="B80" s="23"/>
      <c r="C80" s="23"/>
      <c r="D80" s="23"/>
      <c r="E80" s="23"/>
      <c r="F80" s="23"/>
      <c r="G80" s="23"/>
      <c r="H80" s="23"/>
      <c r="I80" s="23"/>
      <c r="J80" s="23"/>
      <c r="K80" s="23"/>
      <c r="L80" s="23"/>
      <c r="M80" s="23"/>
      <c r="N80" s="23"/>
      <c r="O80" s="23"/>
      <c r="P80" s="23"/>
      <c r="Q80" s="23"/>
    </row>
    <row r="81" spans="2:17" ht="15" customHeight="1" x14ac:dyDescent="0.2">
      <c r="B81" s="23"/>
      <c r="C81" s="23"/>
      <c r="D81" s="23"/>
      <c r="E81" s="23"/>
      <c r="F81" s="23"/>
      <c r="G81" s="23"/>
      <c r="H81" s="23"/>
      <c r="I81" s="23"/>
      <c r="J81" s="23"/>
      <c r="K81" s="23"/>
      <c r="L81" s="23"/>
      <c r="M81" s="23"/>
      <c r="N81" s="23"/>
      <c r="O81" s="23"/>
      <c r="P81" s="23"/>
      <c r="Q81" s="23"/>
    </row>
    <row r="82" spans="2:17" ht="15" customHeight="1" x14ac:dyDescent="0.2">
      <c r="B82" s="23"/>
      <c r="C82" s="23"/>
      <c r="D82" s="23"/>
      <c r="E82" s="23"/>
      <c r="F82" s="23"/>
      <c r="G82" s="23"/>
      <c r="H82" s="23"/>
      <c r="I82" s="23"/>
      <c r="J82" s="23"/>
      <c r="K82" s="23"/>
      <c r="L82" s="23"/>
      <c r="M82" s="23"/>
      <c r="N82" s="23"/>
      <c r="O82" s="23"/>
      <c r="P82" s="23"/>
      <c r="Q82" s="23"/>
    </row>
    <row r="83" spans="2:17" ht="15" customHeight="1" x14ac:dyDescent="0.2">
      <c r="B83" s="23"/>
      <c r="C83" s="23"/>
      <c r="D83" s="23"/>
      <c r="E83" s="23"/>
      <c r="F83" s="23"/>
      <c r="G83" s="23"/>
      <c r="H83" s="23"/>
      <c r="I83" s="23"/>
      <c r="J83" s="23"/>
      <c r="K83" s="23"/>
      <c r="L83" s="23"/>
      <c r="M83" s="23"/>
      <c r="N83" s="23"/>
      <c r="O83" s="23"/>
      <c r="P83" s="23"/>
      <c r="Q83" s="23"/>
    </row>
    <row r="84" spans="2:17" ht="15" customHeight="1" x14ac:dyDescent="0.2">
      <c r="B84" s="23"/>
      <c r="C84" s="23"/>
      <c r="D84" s="23"/>
      <c r="E84" s="23"/>
      <c r="F84" s="23"/>
      <c r="G84" s="23"/>
      <c r="H84" s="23"/>
      <c r="I84" s="23"/>
      <c r="J84" s="23"/>
      <c r="K84" s="23"/>
      <c r="L84" s="23"/>
      <c r="M84" s="23"/>
      <c r="N84" s="23"/>
      <c r="O84" s="23"/>
      <c r="P84" s="23"/>
      <c r="Q84" s="23"/>
    </row>
    <row r="85" spans="2:17" ht="15" customHeight="1" x14ac:dyDescent="0.2">
      <c r="B85" s="23"/>
      <c r="C85" s="23"/>
      <c r="D85" s="23"/>
      <c r="E85" s="23"/>
      <c r="F85" s="23"/>
      <c r="G85" s="23"/>
      <c r="H85" s="23"/>
      <c r="I85" s="23"/>
      <c r="J85" s="23"/>
      <c r="K85" s="23"/>
      <c r="L85" s="23"/>
      <c r="M85" s="23"/>
      <c r="N85" s="23"/>
      <c r="O85" s="23"/>
      <c r="P85" s="23"/>
      <c r="Q85" s="23"/>
    </row>
    <row r="86" spans="2:17" ht="15" customHeight="1" x14ac:dyDescent="0.2">
      <c r="B86" s="23"/>
      <c r="C86" s="23"/>
      <c r="D86" s="23"/>
      <c r="E86" s="23"/>
      <c r="F86" s="23"/>
      <c r="G86" s="23"/>
      <c r="H86" s="23"/>
      <c r="I86" s="23"/>
      <c r="J86" s="23"/>
      <c r="K86" s="23"/>
      <c r="L86" s="23"/>
      <c r="M86" s="23"/>
      <c r="N86" s="23"/>
      <c r="O86" s="23"/>
      <c r="P86" s="23"/>
      <c r="Q86" s="23"/>
    </row>
    <row r="87" spans="2:17" ht="15" customHeight="1" x14ac:dyDescent="0.2">
      <c r="B87" s="23"/>
      <c r="C87" s="23"/>
      <c r="D87" s="23"/>
      <c r="E87" s="23"/>
      <c r="F87" s="23"/>
      <c r="G87" s="23"/>
      <c r="H87" s="23"/>
      <c r="I87" s="23"/>
      <c r="J87" s="23"/>
      <c r="K87" s="23"/>
      <c r="L87" s="23"/>
      <c r="M87" s="23"/>
      <c r="N87" s="23"/>
      <c r="O87" s="23"/>
      <c r="P87" s="23"/>
      <c r="Q87" s="23"/>
    </row>
    <row r="88" spans="2:17" ht="15" customHeight="1" x14ac:dyDescent="0.2">
      <c r="B88" s="23"/>
      <c r="C88" s="23"/>
      <c r="D88" s="23"/>
      <c r="E88" s="23"/>
      <c r="F88" s="23"/>
      <c r="G88" s="23"/>
      <c r="H88" s="23"/>
      <c r="I88" s="23"/>
      <c r="J88" s="23"/>
      <c r="K88" s="23"/>
      <c r="L88" s="23"/>
      <c r="M88" s="23"/>
      <c r="N88" s="23"/>
      <c r="O88" s="23"/>
      <c r="P88" s="23"/>
      <c r="Q88" s="23"/>
    </row>
    <row r="89" spans="2:17" ht="15" customHeight="1" x14ac:dyDescent="0.2">
      <c r="B89" s="23"/>
      <c r="C89" s="23"/>
      <c r="D89" s="23"/>
      <c r="E89" s="23"/>
      <c r="F89" s="23"/>
      <c r="G89" s="23"/>
      <c r="H89" s="23"/>
      <c r="I89" s="23"/>
      <c r="J89" s="23"/>
      <c r="K89" s="23"/>
      <c r="L89" s="23"/>
      <c r="M89" s="23"/>
      <c r="N89" s="23"/>
      <c r="O89" s="23"/>
      <c r="P89" s="23"/>
      <c r="Q89" s="23"/>
    </row>
    <row r="90" spans="2:17" ht="15" customHeight="1" x14ac:dyDescent="0.2">
      <c r="B90" s="23"/>
      <c r="C90" s="23"/>
      <c r="D90" s="23"/>
      <c r="E90" s="23"/>
      <c r="F90" s="23"/>
      <c r="G90" s="23"/>
      <c r="H90" s="23"/>
      <c r="I90" s="23"/>
      <c r="J90" s="23"/>
      <c r="K90" s="23"/>
      <c r="L90" s="23"/>
      <c r="M90" s="23"/>
      <c r="N90" s="23"/>
      <c r="O90" s="23"/>
      <c r="P90" s="23"/>
      <c r="Q90" s="23"/>
    </row>
    <row r="91" spans="2:17" ht="15" customHeight="1" x14ac:dyDescent="0.2"/>
    <row r="92" spans="2:17" ht="15" customHeight="1" x14ac:dyDescent="0.2"/>
    <row r="93" spans="2:17" ht="15" customHeight="1" x14ac:dyDescent="0.2"/>
    <row r="94" spans="2:17" ht="15" customHeight="1" x14ac:dyDescent="0.2"/>
    <row r="95" spans="2:17" ht="15" customHeight="1" x14ac:dyDescent="0.2"/>
    <row r="96" spans="2:17"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row r="104" ht="15" customHeight="1" x14ac:dyDescent="0.2"/>
    <row r="105" ht="15" customHeight="1" x14ac:dyDescent="0.2"/>
    <row r="106" ht="15" customHeight="1" x14ac:dyDescent="0.2"/>
    <row r="107" ht="15" customHeight="1" x14ac:dyDescent="0.2"/>
    <row r="108" ht="15" customHeight="1" x14ac:dyDescent="0.2"/>
    <row r="109" ht="15" customHeight="1" x14ac:dyDescent="0.2"/>
    <row r="110" ht="15" customHeight="1" x14ac:dyDescent="0.2"/>
    <row r="111" ht="15" customHeight="1" x14ac:dyDescent="0.2"/>
    <row r="112" ht="15" customHeight="1" x14ac:dyDescent="0.2"/>
    <row r="113" ht="15" customHeight="1" x14ac:dyDescent="0.2"/>
    <row r="114" ht="15" customHeight="1" x14ac:dyDescent="0.2"/>
    <row r="115" ht="15" customHeight="1" x14ac:dyDescent="0.2"/>
    <row r="116" ht="15" customHeight="1" x14ac:dyDescent="0.2"/>
    <row r="117" ht="15" customHeight="1" x14ac:dyDescent="0.2"/>
    <row r="118" ht="15" customHeight="1" x14ac:dyDescent="0.2"/>
    <row r="119" ht="15" customHeight="1" x14ac:dyDescent="0.2"/>
    <row r="120" ht="15" customHeight="1" x14ac:dyDescent="0.2"/>
    <row r="121" ht="15" customHeight="1" x14ac:dyDescent="0.2"/>
    <row r="122" ht="15" customHeight="1" x14ac:dyDescent="0.2"/>
    <row r="123" ht="15" customHeight="1" x14ac:dyDescent="0.2"/>
    <row r="124" ht="15" customHeight="1" x14ac:dyDescent="0.2"/>
    <row r="125" ht="15" customHeight="1" x14ac:dyDescent="0.2"/>
    <row r="126" ht="15" customHeight="1" x14ac:dyDescent="0.2"/>
    <row r="127" ht="15" customHeight="1" x14ac:dyDescent="0.2"/>
    <row r="128" ht="15" customHeight="1" x14ac:dyDescent="0.2"/>
    <row r="129" ht="15" customHeight="1" x14ac:dyDescent="0.2"/>
    <row r="130" ht="15" customHeight="1" x14ac:dyDescent="0.2"/>
    <row r="131" ht="15" customHeight="1" x14ac:dyDescent="0.2"/>
    <row r="132" ht="15" customHeight="1" x14ac:dyDescent="0.2"/>
    <row r="133" ht="15" customHeight="1" x14ac:dyDescent="0.2"/>
    <row r="134" ht="15" customHeight="1" x14ac:dyDescent="0.2"/>
    <row r="135" ht="15" customHeight="1" x14ac:dyDescent="0.2"/>
    <row r="136" ht="15" customHeight="1" x14ac:dyDescent="0.2"/>
    <row r="137" ht="15" customHeight="1" x14ac:dyDescent="0.2"/>
    <row r="138" ht="15" customHeight="1" x14ac:dyDescent="0.2"/>
    <row r="139" ht="15" customHeight="1" x14ac:dyDescent="0.2"/>
    <row r="140" ht="15" customHeight="1" x14ac:dyDescent="0.2"/>
    <row r="141" ht="15" customHeight="1" x14ac:dyDescent="0.2"/>
    <row r="142" ht="15" customHeight="1" x14ac:dyDescent="0.2"/>
    <row r="143" ht="15" customHeight="1" x14ac:dyDescent="0.2"/>
    <row r="144" ht="15" customHeight="1" x14ac:dyDescent="0.2"/>
    <row r="145" ht="15" customHeight="1" x14ac:dyDescent="0.2"/>
    <row r="146" ht="15" customHeight="1" x14ac:dyDescent="0.2"/>
    <row r="147" ht="15" customHeight="1" x14ac:dyDescent="0.2"/>
    <row r="148" ht="15" customHeight="1" x14ac:dyDescent="0.2"/>
    <row r="149" ht="15" customHeight="1" x14ac:dyDescent="0.2"/>
    <row r="150" ht="15" customHeight="1" x14ac:dyDescent="0.2"/>
    <row r="151" ht="15" customHeight="1" x14ac:dyDescent="0.2"/>
    <row r="152" ht="15" customHeight="1" x14ac:dyDescent="0.2"/>
    <row r="153" ht="15" customHeight="1" x14ac:dyDescent="0.2"/>
    <row r="154" ht="15" customHeight="1" x14ac:dyDescent="0.2"/>
    <row r="155" ht="15" customHeight="1" x14ac:dyDescent="0.2"/>
    <row r="156" ht="15" customHeight="1" x14ac:dyDescent="0.2"/>
    <row r="157" ht="15" customHeight="1" x14ac:dyDescent="0.2"/>
    <row r="158" ht="15" customHeight="1" x14ac:dyDescent="0.2"/>
    <row r="159" ht="15" customHeight="1" x14ac:dyDescent="0.2"/>
    <row r="160" ht="15" customHeight="1" x14ac:dyDescent="0.2"/>
    <row r="161" ht="15" customHeight="1" x14ac:dyDescent="0.2"/>
    <row r="162" ht="15" customHeight="1" x14ac:dyDescent="0.2"/>
    <row r="163" ht="15" customHeight="1" x14ac:dyDescent="0.2"/>
    <row r="164" ht="15" customHeight="1" x14ac:dyDescent="0.2"/>
    <row r="165" ht="15" customHeight="1" x14ac:dyDescent="0.2"/>
    <row r="166" ht="15" customHeight="1" x14ac:dyDescent="0.2"/>
    <row r="167" ht="15" customHeight="1" x14ac:dyDescent="0.2"/>
    <row r="168" ht="15" customHeight="1" x14ac:dyDescent="0.2"/>
    <row r="169" ht="15" customHeight="1" x14ac:dyDescent="0.2"/>
    <row r="170" ht="15" customHeight="1" x14ac:dyDescent="0.2"/>
    <row r="171" ht="15" customHeight="1" x14ac:dyDescent="0.2"/>
    <row r="172" ht="15" customHeight="1" x14ac:dyDescent="0.2"/>
    <row r="173" ht="15" customHeight="1" x14ac:dyDescent="0.2"/>
    <row r="174" ht="15" customHeight="1" x14ac:dyDescent="0.2"/>
    <row r="175" ht="15" customHeight="1" x14ac:dyDescent="0.2"/>
    <row r="176" ht="15" customHeight="1" x14ac:dyDescent="0.2"/>
    <row r="177" ht="15" customHeight="1" x14ac:dyDescent="0.2"/>
    <row r="178" ht="15" customHeight="1" x14ac:dyDescent="0.2"/>
    <row r="179" ht="15" customHeight="1" x14ac:dyDescent="0.2"/>
  </sheetData>
  <sheetProtection password="A1B2" sheet="1" objects="1" scenarios="1"/>
  <mergeCells count="15">
    <mergeCell ref="B7:B8"/>
    <mergeCell ref="C7:C8"/>
    <mergeCell ref="B48:O48"/>
    <mergeCell ref="B17:O17"/>
    <mergeCell ref="D7:I7"/>
    <mergeCell ref="J7:O7"/>
    <mergeCell ref="B19:E19"/>
    <mergeCell ref="F19:J19"/>
    <mergeCell ref="K19:N19"/>
    <mergeCell ref="B4:D4"/>
    <mergeCell ref="E4:O4"/>
    <mergeCell ref="B5:D5"/>
    <mergeCell ref="M2:O2"/>
    <mergeCell ref="K2:L2"/>
    <mergeCell ref="B2:J2"/>
  </mergeCells>
  <phoneticPr fontId="0" type="noConversion"/>
  <pageMargins left="0.7" right="0.7" top="0.78740157499999996" bottom="0.78740157499999996" header="0.3" footer="0.3"/>
  <pageSetup paperSize="9" scale="46" orientation="portrait" r:id="rId1"/>
  <rowBreaks count="1" manualBreakCount="1">
    <brk id="15" min="1" max="14" man="1"/>
  </rowBreaks>
  <ignoredErrors>
    <ignoredError sqref="K15:O15" formulaRange="1"/>
  </ignoredErrors>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tabColor rgb="FFC4D79B"/>
  </sheetPr>
  <dimension ref="B1:V118"/>
  <sheetViews>
    <sheetView zoomScale="90" zoomScaleNormal="90" zoomScaleSheetLayoutView="70" workbookViewId="0">
      <selection activeCell="U11" sqref="U11"/>
    </sheetView>
  </sheetViews>
  <sheetFormatPr baseColWidth="10" defaultColWidth="15" defaultRowHeight="15" x14ac:dyDescent="0.2"/>
  <cols>
    <col min="1" max="1" width="3.42578125" style="108" customWidth="1"/>
    <col min="2" max="2" width="28.85546875" style="108" customWidth="1"/>
    <col min="3" max="3" width="13.140625" style="108" customWidth="1"/>
    <col min="4" max="4" width="17.42578125" style="108" customWidth="1"/>
    <col min="5" max="5" width="15.42578125" style="108" customWidth="1"/>
    <col min="6" max="11" width="8.85546875" style="108" customWidth="1"/>
    <col min="12" max="12" width="19.85546875" style="108" customWidth="1"/>
    <col min="13" max="18" width="8.85546875" style="108" customWidth="1"/>
    <col min="19" max="22" width="10.85546875" style="108" customWidth="1"/>
    <col min="23" max="16384" width="15" style="108"/>
  </cols>
  <sheetData>
    <row r="1" spans="2:22" ht="15.6" thickBot="1" x14ac:dyDescent="0.3"/>
    <row r="2" spans="2:22" ht="56.25" customHeight="1" thickBot="1" x14ac:dyDescent="0.25">
      <c r="B2" s="781" t="s">
        <v>138</v>
      </c>
      <c r="C2" s="782"/>
      <c r="D2" s="782"/>
      <c r="E2" s="782"/>
      <c r="F2" s="782"/>
      <c r="G2" s="782"/>
      <c r="H2" s="782"/>
      <c r="I2" s="782"/>
      <c r="J2" s="782"/>
      <c r="K2" s="783"/>
      <c r="L2" s="864" t="s">
        <v>239</v>
      </c>
      <c r="M2" s="880"/>
      <c r="N2" s="869"/>
      <c r="O2" s="780" t="s">
        <v>238</v>
      </c>
      <c r="P2" s="655"/>
      <c r="Q2" s="655"/>
      <c r="R2" s="656"/>
    </row>
    <row r="3" spans="2:22" s="294" customFormat="1" ht="16.5" customHeight="1" x14ac:dyDescent="0.25">
      <c r="B3" s="295"/>
      <c r="C3" s="295"/>
      <c r="D3" s="295"/>
      <c r="E3" s="295"/>
      <c r="F3" s="295"/>
      <c r="G3" s="295"/>
      <c r="H3" s="295"/>
      <c r="I3" s="295"/>
      <c r="J3" s="295"/>
      <c r="K3" s="295"/>
      <c r="L3" s="295"/>
      <c r="M3" s="295"/>
      <c r="N3" s="295"/>
      <c r="O3" s="295"/>
      <c r="P3" s="295"/>
      <c r="Q3" s="295"/>
      <c r="R3" s="295"/>
    </row>
    <row r="4" spans="2:22" ht="15" customHeight="1" x14ac:dyDescent="0.25">
      <c r="B4" s="808" t="s">
        <v>253</v>
      </c>
      <c r="C4" s="808"/>
      <c r="D4" s="808"/>
      <c r="E4" s="296" t="str">
        <f>'1. Stammdaten'!D11</f>
        <v>Musterunternehmen</v>
      </c>
      <c r="F4" s="265"/>
      <c r="G4" s="265"/>
      <c r="H4" s="265"/>
      <c r="I4" s="265"/>
      <c r="J4" s="265"/>
      <c r="K4" s="265"/>
      <c r="L4" s="275"/>
      <c r="M4" s="798"/>
      <c r="N4" s="799"/>
      <c r="O4" s="799"/>
      <c r="P4" s="799"/>
      <c r="Q4" s="799"/>
      <c r="R4" s="800"/>
    </row>
    <row r="5" spans="2:22" ht="15" customHeight="1" x14ac:dyDescent="0.25">
      <c r="B5" s="808" t="s">
        <v>54</v>
      </c>
      <c r="C5" s="808"/>
      <c r="D5" s="808"/>
      <c r="E5" s="882" t="str">
        <f>'1. Stammdaten'!D5</f>
        <v xml:space="preserve">Matthias Mustermann </v>
      </c>
      <c r="F5" s="881"/>
      <c r="G5" s="265"/>
      <c r="H5" s="265"/>
      <c r="I5" s="265"/>
      <c r="J5" s="265"/>
      <c r="K5" s="265"/>
      <c r="L5" s="276"/>
      <c r="M5" s="801"/>
      <c r="N5" s="799"/>
      <c r="O5" s="799"/>
      <c r="P5" s="799"/>
      <c r="Q5" s="799"/>
      <c r="R5" s="800"/>
    </row>
    <row r="6" spans="2:22" ht="16.5" customHeight="1" x14ac:dyDescent="0.25">
      <c r="B6" s="290"/>
      <c r="C6" s="291"/>
      <c r="D6" s="291"/>
      <c r="E6" s="291"/>
      <c r="F6" s="277"/>
      <c r="G6" s="277"/>
      <c r="H6" s="277"/>
      <c r="I6" s="277"/>
      <c r="J6" s="277"/>
      <c r="K6" s="277"/>
      <c r="L6" s="277"/>
      <c r="M6" s="277"/>
      <c r="N6" s="277"/>
      <c r="O6" s="277"/>
      <c r="P6" s="277"/>
      <c r="Q6" s="277"/>
      <c r="R6" s="277"/>
    </row>
    <row r="7" spans="2:22" ht="34.5" customHeight="1" x14ac:dyDescent="0.2">
      <c r="B7" s="287"/>
      <c r="C7" s="450"/>
      <c r="D7" s="450"/>
      <c r="E7" s="451"/>
      <c r="F7" s="822" t="s">
        <v>36</v>
      </c>
      <c r="G7" s="823"/>
      <c r="H7" s="823"/>
      <c r="I7" s="823"/>
      <c r="J7" s="823"/>
      <c r="K7" s="823"/>
      <c r="L7" s="809"/>
      <c r="M7" s="816" t="s">
        <v>297</v>
      </c>
      <c r="N7" s="823"/>
      <c r="O7" s="823"/>
      <c r="P7" s="823"/>
      <c r="Q7" s="823"/>
      <c r="R7" s="823"/>
    </row>
    <row r="8" spans="2:22" ht="51.75" customHeight="1" x14ac:dyDescent="0.2">
      <c r="B8" s="438" t="s">
        <v>37</v>
      </c>
      <c r="C8" s="438" t="s">
        <v>4</v>
      </c>
      <c r="D8" s="438" t="s">
        <v>38</v>
      </c>
      <c r="E8" s="439" t="s">
        <v>296</v>
      </c>
      <c r="F8" s="329">
        <f>Inhaltsverzeichnis!D18</f>
        <v>2017</v>
      </c>
      <c r="G8" s="329">
        <f>F8+1</f>
        <v>2018</v>
      </c>
      <c r="H8" s="329">
        <f>G8+1</f>
        <v>2019</v>
      </c>
      <c r="I8" s="329">
        <f>H8+1</f>
        <v>2020</v>
      </c>
      <c r="J8" s="329">
        <f>I8+1</f>
        <v>2021</v>
      </c>
      <c r="K8" s="329">
        <f>J8+1</f>
        <v>2022</v>
      </c>
      <c r="L8" s="810"/>
      <c r="M8" s="329">
        <f>Inhaltsverzeichnis!D18</f>
        <v>2017</v>
      </c>
      <c r="N8" s="329">
        <f>M8+1</f>
        <v>2018</v>
      </c>
      <c r="O8" s="329">
        <f>N8+1</f>
        <v>2019</v>
      </c>
      <c r="P8" s="329">
        <f>O8+1</f>
        <v>2020</v>
      </c>
      <c r="Q8" s="329">
        <f>P8+1</f>
        <v>2021</v>
      </c>
      <c r="R8" s="329">
        <f>Q8+1</f>
        <v>2022</v>
      </c>
    </row>
    <row r="9" spans="2:22" ht="23.25" customHeight="1" x14ac:dyDescent="0.2">
      <c r="B9" s="816" t="s">
        <v>140</v>
      </c>
      <c r="C9" s="816"/>
      <c r="D9" s="816"/>
      <c r="E9" s="816"/>
      <c r="F9" s="816"/>
      <c r="G9" s="816"/>
      <c r="H9" s="816"/>
      <c r="I9" s="816"/>
      <c r="J9" s="816"/>
      <c r="K9" s="816"/>
      <c r="L9" s="816"/>
      <c r="M9" s="816"/>
      <c r="N9" s="816"/>
      <c r="O9" s="816"/>
      <c r="P9" s="816"/>
      <c r="Q9" s="816"/>
      <c r="R9" s="816"/>
    </row>
    <row r="10" spans="2:22" ht="37.5" customHeight="1" x14ac:dyDescent="0.25">
      <c r="B10" s="440" t="s">
        <v>41</v>
      </c>
      <c r="C10" s="325" t="s">
        <v>39</v>
      </c>
      <c r="D10" s="452" t="s">
        <v>316</v>
      </c>
      <c r="E10" s="287" t="s">
        <v>223</v>
      </c>
      <c r="F10" s="441"/>
      <c r="G10" s="441"/>
      <c r="H10" s="441"/>
      <c r="I10" s="441"/>
      <c r="J10" s="441"/>
      <c r="K10" s="441"/>
      <c r="L10" s="442"/>
      <c r="M10" s="441"/>
      <c r="N10" s="441"/>
      <c r="O10" s="443"/>
      <c r="P10" s="443"/>
      <c r="Q10" s="443"/>
      <c r="R10" s="443"/>
    </row>
    <row r="11" spans="2:22" ht="27" customHeight="1" x14ac:dyDescent="0.25">
      <c r="B11" s="440" t="s">
        <v>42</v>
      </c>
      <c r="C11" s="325" t="s">
        <v>39</v>
      </c>
      <c r="D11" s="452" t="s">
        <v>317</v>
      </c>
      <c r="E11" s="287" t="s">
        <v>223</v>
      </c>
      <c r="F11" s="441"/>
      <c r="G11" s="441"/>
      <c r="H11" s="441"/>
      <c r="I11" s="441"/>
      <c r="J11" s="441"/>
      <c r="K11" s="441"/>
      <c r="L11" s="442"/>
      <c r="M11" s="441"/>
      <c r="N11" s="441"/>
      <c r="O11" s="443"/>
      <c r="P11" s="443"/>
      <c r="Q11" s="443"/>
      <c r="R11" s="443"/>
    </row>
    <row r="12" spans="2:22" ht="27" customHeight="1" x14ac:dyDescent="0.25">
      <c r="B12" s="440" t="s">
        <v>44</v>
      </c>
      <c r="C12" s="325" t="s">
        <v>39</v>
      </c>
      <c r="D12" s="452" t="s">
        <v>318</v>
      </c>
      <c r="E12" s="287" t="s">
        <v>223</v>
      </c>
      <c r="F12" s="441"/>
      <c r="G12" s="441"/>
      <c r="H12" s="441"/>
      <c r="I12" s="441"/>
      <c r="J12" s="441"/>
      <c r="K12" s="441"/>
      <c r="L12" s="442"/>
      <c r="M12" s="441"/>
      <c r="N12" s="441"/>
      <c r="O12" s="443"/>
      <c r="P12" s="443"/>
      <c r="Q12" s="443"/>
      <c r="R12" s="443"/>
      <c r="V12" s="109"/>
    </row>
    <row r="13" spans="2:22" ht="27" customHeight="1" x14ac:dyDescent="0.25">
      <c r="B13" s="444" t="s">
        <v>45</v>
      </c>
      <c r="C13" s="325" t="s">
        <v>39</v>
      </c>
      <c r="D13" s="452" t="s">
        <v>319</v>
      </c>
      <c r="E13" s="287" t="s">
        <v>223</v>
      </c>
      <c r="F13" s="441"/>
      <c r="G13" s="441"/>
      <c r="H13" s="441"/>
      <c r="I13" s="441"/>
      <c r="J13" s="441"/>
      <c r="K13" s="441"/>
      <c r="L13" s="442"/>
      <c r="M13" s="441"/>
      <c r="N13" s="441"/>
      <c r="O13" s="443"/>
      <c r="P13" s="443"/>
      <c r="Q13" s="443"/>
      <c r="R13" s="443"/>
    </row>
    <row r="14" spans="2:22" ht="27" customHeight="1" x14ac:dyDescent="0.25">
      <c r="B14" s="440" t="s">
        <v>320</v>
      </c>
      <c r="C14" s="453" t="s">
        <v>39</v>
      </c>
      <c r="D14" s="454" t="s">
        <v>321</v>
      </c>
      <c r="E14" s="293" t="s">
        <v>223</v>
      </c>
      <c r="F14" s="432"/>
      <c r="G14" s="432"/>
      <c r="H14" s="432"/>
      <c r="I14" s="432"/>
      <c r="J14" s="432"/>
      <c r="K14" s="432"/>
      <c r="L14" s="442"/>
      <c r="M14" s="432"/>
      <c r="N14" s="432"/>
      <c r="O14" s="445"/>
      <c r="P14" s="445"/>
      <c r="Q14" s="445"/>
      <c r="R14" s="445"/>
    </row>
    <row r="15" spans="2:22" ht="27" customHeight="1" x14ac:dyDescent="0.2">
      <c r="B15" s="440" t="s">
        <v>322</v>
      </c>
      <c r="C15" s="453" t="s">
        <v>39</v>
      </c>
      <c r="D15" s="454" t="s">
        <v>323</v>
      </c>
      <c r="E15" s="293" t="s">
        <v>223</v>
      </c>
      <c r="F15" s="432"/>
      <c r="G15" s="432"/>
      <c r="H15" s="432"/>
      <c r="I15" s="432"/>
      <c r="J15" s="432"/>
      <c r="K15" s="432"/>
      <c r="L15" s="442"/>
      <c r="M15" s="432"/>
      <c r="N15" s="432"/>
      <c r="O15" s="445"/>
      <c r="P15" s="445"/>
      <c r="Q15" s="445"/>
      <c r="R15" s="445"/>
    </row>
    <row r="16" spans="2:22" ht="27" customHeight="1" x14ac:dyDescent="0.2">
      <c r="B16" s="440" t="s">
        <v>324</v>
      </c>
      <c r="C16" s="453" t="s">
        <v>39</v>
      </c>
      <c r="D16" s="454" t="s">
        <v>325</v>
      </c>
      <c r="E16" s="293" t="s">
        <v>223</v>
      </c>
      <c r="F16" s="432"/>
      <c r="G16" s="432"/>
      <c r="H16" s="432"/>
      <c r="I16" s="432"/>
      <c r="J16" s="432"/>
      <c r="K16" s="432"/>
      <c r="L16" s="442"/>
      <c r="M16" s="432"/>
      <c r="N16" s="432"/>
      <c r="O16" s="445"/>
      <c r="P16" s="445"/>
      <c r="Q16" s="445"/>
      <c r="R16" s="445"/>
    </row>
    <row r="17" spans="2:18" ht="36" customHeight="1" x14ac:dyDescent="0.2">
      <c r="B17" s="440" t="s">
        <v>326</v>
      </c>
      <c r="C17" s="453" t="s">
        <v>39</v>
      </c>
      <c r="D17" s="454" t="s">
        <v>327</v>
      </c>
      <c r="E17" s="293" t="s">
        <v>223</v>
      </c>
      <c r="F17" s="432"/>
      <c r="G17" s="432"/>
      <c r="H17" s="432"/>
      <c r="I17" s="432"/>
      <c r="J17" s="432"/>
      <c r="K17" s="432"/>
      <c r="L17" s="442"/>
      <c r="M17" s="432"/>
      <c r="N17" s="432"/>
      <c r="O17" s="445"/>
      <c r="P17" s="445"/>
      <c r="Q17" s="445"/>
      <c r="R17" s="445"/>
    </row>
    <row r="18" spans="2:18" ht="30" x14ac:dyDescent="0.2">
      <c r="B18" s="440" t="s">
        <v>329</v>
      </c>
      <c r="C18" s="453" t="s">
        <v>39</v>
      </c>
      <c r="D18" s="454" t="s">
        <v>333</v>
      </c>
      <c r="E18" s="293" t="s">
        <v>223</v>
      </c>
      <c r="F18" s="432"/>
      <c r="G18" s="432"/>
      <c r="H18" s="432"/>
      <c r="I18" s="432"/>
      <c r="J18" s="432"/>
      <c r="K18" s="432"/>
      <c r="L18" s="442"/>
      <c r="M18" s="432"/>
      <c r="N18" s="432"/>
      <c r="O18" s="445"/>
      <c r="P18" s="445"/>
      <c r="Q18" s="445"/>
      <c r="R18" s="445"/>
    </row>
    <row r="19" spans="2:18" ht="50.25" customHeight="1" x14ac:dyDescent="0.2">
      <c r="B19" s="440" t="s">
        <v>295</v>
      </c>
      <c r="C19" s="453" t="s">
        <v>39</v>
      </c>
      <c r="D19" s="454" t="s">
        <v>331</v>
      </c>
      <c r="E19" s="293" t="s">
        <v>223</v>
      </c>
      <c r="F19" s="432"/>
      <c r="G19" s="432"/>
      <c r="H19" s="432"/>
      <c r="I19" s="432"/>
      <c r="J19" s="432"/>
      <c r="K19" s="432"/>
      <c r="L19" s="442"/>
      <c r="M19" s="432"/>
      <c r="N19" s="432"/>
      <c r="O19" s="445"/>
      <c r="P19" s="445"/>
      <c r="Q19" s="445"/>
      <c r="R19" s="445"/>
    </row>
    <row r="20" spans="2:18" ht="48.75" customHeight="1" x14ac:dyDescent="0.2">
      <c r="B20" s="440" t="s">
        <v>40</v>
      </c>
      <c r="C20" s="325" t="s">
        <v>39</v>
      </c>
      <c r="D20" s="452" t="s">
        <v>332</v>
      </c>
      <c r="E20" s="287" t="s">
        <v>223</v>
      </c>
      <c r="F20" s="441"/>
      <c r="G20" s="441"/>
      <c r="H20" s="441"/>
      <c r="I20" s="441"/>
      <c r="J20" s="441"/>
      <c r="K20" s="441"/>
      <c r="L20" s="442"/>
      <c r="M20" s="441"/>
      <c r="N20" s="441"/>
      <c r="O20" s="443"/>
      <c r="P20" s="443"/>
      <c r="Q20" s="443"/>
      <c r="R20" s="443"/>
    </row>
    <row r="21" spans="2:18" ht="30" customHeight="1" x14ac:dyDescent="0.2">
      <c r="B21" s="455"/>
      <c r="C21" s="325"/>
      <c r="D21" s="818" t="s">
        <v>141</v>
      </c>
      <c r="E21" s="815"/>
      <c r="F21" s="587">
        <f t="shared" ref="F21:K21" si="0">SUM(F10:F20)</f>
        <v>0</v>
      </c>
      <c r="G21" s="587">
        <f t="shared" si="0"/>
        <v>0</v>
      </c>
      <c r="H21" s="587">
        <f t="shared" si="0"/>
        <v>0</v>
      </c>
      <c r="I21" s="587">
        <f t="shared" si="0"/>
        <v>0</v>
      </c>
      <c r="J21" s="587">
        <f t="shared" si="0"/>
        <v>0</v>
      </c>
      <c r="K21" s="587">
        <f t="shared" si="0"/>
        <v>0</v>
      </c>
      <c r="L21" s="292" t="s">
        <v>142</v>
      </c>
      <c r="M21" s="587">
        <f t="shared" ref="M21:R21" si="1">SUM(M10:M20)</f>
        <v>0</v>
      </c>
      <c r="N21" s="587">
        <f t="shared" si="1"/>
        <v>0</v>
      </c>
      <c r="O21" s="587">
        <f t="shared" si="1"/>
        <v>0</v>
      </c>
      <c r="P21" s="587">
        <f t="shared" si="1"/>
        <v>0</v>
      </c>
      <c r="Q21" s="587">
        <f t="shared" si="1"/>
        <v>0</v>
      </c>
      <c r="R21" s="587">
        <f t="shared" si="1"/>
        <v>0</v>
      </c>
    </row>
    <row r="22" spans="2:18" ht="15" customHeight="1" x14ac:dyDescent="0.35">
      <c r="B22" s="819"/>
      <c r="C22" s="820"/>
      <c r="D22" s="820"/>
      <c r="E22" s="820"/>
      <c r="F22" s="820"/>
      <c r="G22" s="820"/>
      <c r="H22" s="820"/>
      <c r="I22" s="820"/>
      <c r="J22" s="820"/>
      <c r="K22" s="820"/>
      <c r="L22" s="820"/>
      <c r="M22" s="820"/>
      <c r="N22" s="820"/>
      <c r="O22" s="820"/>
      <c r="P22" s="820"/>
      <c r="Q22" s="820"/>
      <c r="R22" s="821"/>
    </row>
    <row r="23" spans="2:18" ht="27" customHeight="1" x14ac:dyDescent="0.2">
      <c r="B23" s="766" t="s">
        <v>125</v>
      </c>
      <c r="C23" s="817"/>
      <c r="D23" s="817"/>
      <c r="E23" s="817"/>
      <c r="F23" s="817"/>
      <c r="G23" s="817"/>
      <c r="H23" s="817"/>
      <c r="I23" s="817"/>
      <c r="J23" s="817"/>
      <c r="K23" s="817"/>
      <c r="L23" s="817"/>
      <c r="M23" s="817"/>
      <c r="N23" s="817"/>
      <c r="O23" s="817"/>
      <c r="P23" s="817"/>
      <c r="Q23" s="817"/>
      <c r="R23" s="767"/>
    </row>
    <row r="24" spans="2:18" ht="25.5" customHeight="1" x14ac:dyDescent="0.2">
      <c r="B24" s="440" t="s">
        <v>43</v>
      </c>
      <c r="C24" s="325" t="s">
        <v>39</v>
      </c>
      <c r="D24" s="452" t="s">
        <v>328</v>
      </c>
      <c r="E24" s="287" t="s">
        <v>224</v>
      </c>
      <c r="F24" s="441"/>
      <c r="G24" s="441"/>
      <c r="H24" s="443"/>
      <c r="I24" s="443"/>
      <c r="J24" s="224"/>
      <c r="K24" s="443"/>
      <c r="L24" s="441"/>
      <c r="M24" s="441"/>
      <c r="N24" s="441"/>
      <c r="O24" s="443"/>
      <c r="P24" s="443"/>
      <c r="Q24" s="443"/>
      <c r="R24" s="443"/>
    </row>
    <row r="25" spans="2:18" ht="30.75" customHeight="1" x14ac:dyDescent="0.2">
      <c r="B25" s="440" t="s">
        <v>330</v>
      </c>
      <c r="C25" s="453" t="s">
        <v>39</v>
      </c>
      <c r="D25" s="454" t="s">
        <v>334</v>
      </c>
      <c r="E25" s="293" t="s">
        <v>224</v>
      </c>
      <c r="F25" s="441"/>
      <c r="G25" s="441"/>
      <c r="H25" s="443"/>
      <c r="I25" s="443"/>
      <c r="J25" s="224"/>
      <c r="K25" s="443"/>
      <c r="L25" s="441"/>
      <c r="M25" s="441"/>
      <c r="N25" s="441"/>
      <c r="O25" s="443"/>
      <c r="P25" s="443"/>
      <c r="Q25" s="443"/>
      <c r="R25" s="443"/>
    </row>
    <row r="26" spans="2:18" ht="15" customHeight="1" x14ac:dyDescent="0.2">
      <c r="B26" s="446"/>
      <c r="C26" s="325" t="s">
        <v>39</v>
      </c>
      <c r="D26" s="456"/>
      <c r="E26" s="287" t="s">
        <v>224</v>
      </c>
      <c r="F26" s="441"/>
      <c r="G26" s="441"/>
      <c r="H26" s="443"/>
      <c r="I26" s="443"/>
      <c r="J26" s="224"/>
      <c r="K26" s="443"/>
      <c r="L26" s="441"/>
      <c r="M26" s="441"/>
      <c r="N26" s="441"/>
      <c r="O26" s="443"/>
      <c r="P26" s="443"/>
      <c r="Q26" s="443"/>
      <c r="R26" s="443"/>
    </row>
    <row r="27" spans="2:18" ht="15" customHeight="1" x14ac:dyDescent="0.2">
      <c r="B27" s="447"/>
      <c r="C27" s="325" t="s">
        <v>39</v>
      </c>
      <c r="D27" s="456"/>
      <c r="E27" s="287" t="s">
        <v>224</v>
      </c>
      <c r="F27" s="441"/>
      <c r="G27" s="441"/>
      <c r="H27" s="443"/>
      <c r="I27" s="443"/>
      <c r="J27" s="224"/>
      <c r="K27" s="443"/>
      <c r="L27" s="441"/>
      <c r="M27" s="441"/>
      <c r="N27" s="441"/>
      <c r="O27" s="443"/>
      <c r="P27" s="443"/>
      <c r="Q27" s="443"/>
      <c r="R27" s="443"/>
    </row>
    <row r="28" spans="2:18" s="278" customFormat="1" ht="30" customHeight="1" x14ac:dyDescent="0.2">
      <c r="B28" s="457"/>
      <c r="C28" s="458"/>
      <c r="D28" s="814" t="s">
        <v>135</v>
      </c>
      <c r="E28" s="815"/>
      <c r="F28" s="587">
        <f t="shared" ref="F28:K28" si="2">SUM(F24:F27)</f>
        <v>0</v>
      </c>
      <c r="G28" s="587">
        <f t="shared" si="2"/>
        <v>0</v>
      </c>
      <c r="H28" s="587">
        <f t="shared" si="2"/>
        <v>0</v>
      </c>
      <c r="I28" s="587">
        <f t="shared" si="2"/>
        <v>0</v>
      </c>
      <c r="J28" s="587">
        <f t="shared" si="2"/>
        <v>0</v>
      </c>
      <c r="K28" s="587">
        <f t="shared" si="2"/>
        <v>0</v>
      </c>
      <c r="L28" s="288" t="s">
        <v>143</v>
      </c>
      <c r="M28" s="587">
        <f t="shared" ref="M28:R28" si="3">SUM(M24:M27)</f>
        <v>0</v>
      </c>
      <c r="N28" s="587">
        <f t="shared" si="3"/>
        <v>0</v>
      </c>
      <c r="O28" s="587">
        <f t="shared" si="3"/>
        <v>0</v>
      </c>
      <c r="P28" s="587">
        <f t="shared" si="3"/>
        <v>0</v>
      </c>
      <c r="Q28" s="587">
        <f t="shared" si="3"/>
        <v>0</v>
      </c>
      <c r="R28" s="587">
        <f t="shared" si="3"/>
        <v>0</v>
      </c>
    </row>
    <row r="29" spans="2:18" ht="38.25" customHeight="1" x14ac:dyDescent="0.2">
      <c r="B29" s="811" t="s">
        <v>231</v>
      </c>
      <c r="C29" s="812"/>
      <c r="D29" s="812"/>
      <c r="E29" s="813"/>
      <c r="F29" s="449">
        <f t="shared" ref="F29:K29" si="4">F21+F28</f>
        <v>0</v>
      </c>
      <c r="G29" s="449">
        <f t="shared" si="4"/>
        <v>0</v>
      </c>
      <c r="H29" s="449">
        <f t="shared" si="4"/>
        <v>0</v>
      </c>
      <c r="I29" s="449">
        <f t="shared" si="4"/>
        <v>0</v>
      </c>
      <c r="J29" s="449">
        <f t="shared" si="4"/>
        <v>0</v>
      </c>
      <c r="K29" s="449">
        <f t="shared" si="4"/>
        <v>0</v>
      </c>
      <c r="L29" s="289" t="s">
        <v>18</v>
      </c>
      <c r="M29" s="449">
        <f t="shared" ref="M29:R29" si="5">SUM(M28,M21)</f>
        <v>0</v>
      </c>
      <c r="N29" s="449">
        <f t="shared" si="5"/>
        <v>0</v>
      </c>
      <c r="O29" s="449">
        <f t="shared" si="5"/>
        <v>0</v>
      </c>
      <c r="P29" s="449">
        <f t="shared" si="5"/>
        <v>0</v>
      </c>
      <c r="Q29" s="449">
        <f t="shared" si="5"/>
        <v>0</v>
      </c>
      <c r="R29" s="449">
        <f t="shared" si="5"/>
        <v>0</v>
      </c>
    </row>
    <row r="30" spans="2:18" ht="19.5" customHeight="1" x14ac:dyDescent="0.2">
      <c r="B30" s="279"/>
      <c r="C30" s="109"/>
      <c r="D30" s="280"/>
      <c r="E30" s="109"/>
      <c r="F30" s="281"/>
      <c r="G30" s="281"/>
      <c r="H30" s="109"/>
      <c r="I30" s="282"/>
      <c r="J30" s="283"/>
      <c r="K30" s="283"/>
      <c r="L30" s="281"/>
      <c r="M30" s="281"/>
      <c r="N30" s="281"/>
      <c r="O30" s="281"/>
      <c r="P30" s="281"/>
      <c r="Q30" s="281"/>
      <c r="R30" s="281"/>
    </row>
    <row r="31" spans="2:18" s="107" customFormat="1" ht="30" customHeight="1" x14ac:dyDescent="0.25">
      <c r="B31" s="802" t="s">
        <v>294</v>
      </c>
      <c r="C31" s="803"/>
      <c r="D31" s="803"/>
      <c r="E31" s="803"/>
      <c r="F31" s="803"/>
      <c r="G31" s="803"/>
      <c r="H31" s="803"/>
      <c r="I31" s="803"/>
      <c r="J31" s="803"/>
      <c r="K31" s="803"/>
      <c r="L31" s="803"/>
      <c r="M31" s="803"/>
      <c r="N31" s="803"/>
      <c r="O31" s="803"/>
      <c r="P31" s="803"/>
      <c r="Q31" s="803"/>
      <c r="R31" s="804"/>
    </row>
    <row r="32" spans="2:18" x14ac:dyDescent="0.2">
      <c r="B32" s="284"/>
      <c r="C32" s="284"/>
      <c r="D32" s="284"/>
      <c r="E32" s="284"/>
      <c r="F32" s="284"/>
      <c r="G32" s="284"/>
      <c r="H32" s="284"/>
      <c r="I32" s="284"/>
      <c r="J32" s="284"/>
      <c r="K32" s="284"/>
      <c r="L32" s="284"/>
      <c r="M32" s="284"/>
      <c r="N32" s="284"/>
      <c r="O32" s="284"/>
      <c r="P32" s="284"/>
      <c r="Q32" s="284"/>
      <c r="R32" s="284"/>
    </row>
    <row r="33" spans="2:18" x14ac:dyDescent="0.2">
      <c r="B33" s="284"/>
      <c r="C33" s="284"/>
      <c r="D33" s="284"/>
      <c r="E33" s="284"/>
      <c r="F33" s="284"/>
      <c r="G33" s="284"/>
      <c r="H33" s="284"/>
      <c r="I33" s="284"/>
      <c r="J33" s="284"/>
      <c r="K33" s="284"/>
      <c r="L33" s="284"/>
      <c r="M33" s="284"/>
      <c r="N33" s="284"/>
      <c r="O33" s="284"/>
      <c r="P33" s="284"/>
      <c r="Q33" s="284"/>
      <c r="R33" s="284"/>
    </row>
    <row r="34" spans="2:18" x14ac:dyDescent="0.2">
      <c r="B34" s="284"/>
      <c r="C34" s="284"/>
      <c r="D34" s="284"/>
      <c r="E34" s="284"/>
      <c r="F34" s="284"/>
      <c r="G34" s="284"/>
      <c r="H34" s="284"/>
      <c r="I34" s="284"/>
      <c r="J34" s="284"/>
      <c r="K34" s="284"/>
      <c r="L34" s="284"/>
      <c r="M34" s="284"/>
      <c r="N34" s="284"/>
      <c r="O34" s="284"/>
      <c r="P34" s="284"/>
      <c r="Q34" s="284"/>
      <c r="R34" s="284"/>
    </row>
    <row r="35" spans="2:18" x14ac:dyDescent="0.2">
      <c r="B35" s="284"/>
      <c r="C35" s="284"/>
      <c r="D35" s="284"/>
      <c r="E35" s="284"/>
      <c r="F35" s="284"/>
      <c r="G35" s="284"/>
      <c r="H35" s="284"/>
      <c r="I35" s="284"/>
      <c r="J35" s="284"/>
      <c r="K35" s="284"/>
      <c r="L35" s="284"/>
      <c r="M35" s="284"/>
      <c r="N35" s="284"/>
      <c r="O35" s="284"/>
      <c r="P35" s="284"/>
      <c r="Q35" s="284"/>
      <c r="R35" s="284"/>
    </row>
    <row r="36" spans="2:18" x14ac:dyDescent="0.2">
      <c r="B36" s="284"/>
      <c r="C36" s="284"/>
      <c r="D36" s="284"/>
      <c r="E36" s="284"/>
      <c r="F36" s="284"/>
      <c r="G36" s="284"/>
      <c r="H36" s="284"/>
      <c r="I36" s="284"/>
      <c r="J36" s="284"/>
      <c r="K36" s="284"/>
      <c r="L36" s="284"/>
      <c r="M36" s="284"/>
      <c r="N36" s="284"/>
      <c r="O36" s="284"/>
      <c r="P36" s="284"/>
      <c r="Q36" s="284"/>
      <c r="R36" s="284"/>
    </row>
    <row r="37" spans="2:18" x14ac:dyDescent="0.2">
      <c r="B37" s="284"/>
      <c r="C37" s="284"/>
      <c r="D37" s="284"/>
      <c r="E37" s="284"/>
      <c r="F37" s="284"/>
      <c r="G37" s="284"/>
      <c r="H37" s="284"/>
      <c r="I37" s="284"/>
      <c r="J37" s="284"/>
      <c r="K37" s="284"/>
      <c r="L37" s="284"/>
      <c r="M37" s="284"/>
      <c r="N37" s="284"/>
      <c r="O37" s="284"/>
      <c r="P37" s="284"/>
      <c r="Q37" s="284"/>
      <c r="R37" s="284"/>
    </row>
    <row r="38" spans="2:18" x14ac:dyDescent="0.2">
      <c r="B38" s="284"/>
      <c r="C38" s="284"/>
      <c r="D38" s="284"/>
      <c r="E38" s="284"/>
      <c r="F38" s="284"/>
      <c r="G38" s="284"/>
      <c r="H38" s="284"/>
      <c r="I38" s="284"/>
      <c r="J38" s="284"/>
      <c r="K38" s="284"/>
      <c r="L38" s="284"/>
      <c r="M38" s="284"/>
      <c r="N38" s="284"/>
      <c r="O38" s="284"/>
      <c r="P38" s="284"/>
      <c r="Q38" s="284"/>
      <c r="R38" s="284"/>
    </row>
    <row r="39" spans="2:18" x14ac:dyDescent="0.2">
      <c r="B39" s="284"/>
      <c r="C39" s="284"/>
      <c r="D39" s="284"/>
      <c r="E39" s="284"/>
      <c r="F39" s="284"/>
      <c r="G39" s="284"/>
      <c r="H39" s="284"/>
      <c r="I39" s="284"/>
      <c r="J39" s="284"/>
      <c r="K39" s="284"/>
      <c r="L39" s="284"/>
      <c r="M39" s="284"/>
      <c r="N39" s="284"/>
      <c r="O39" s="284"/>
      <c r="P39" s="284"/>
      <c r="Q39" s="284"/>
      <c r="R39" s="284"/>
    </row>
    <row r="40" spans="2:18" x14ac:dyDescent="0.2">
      <c r="B40" s="284"/>
      <c r="C40" s="284"/>
      <c r="D40" s="284"/>
      <c r="E40" s="284"/>
      <c r="F40" s="284"/>
      <c r="G40" s="284"/>
      <c r="H40" s="284"/>
      <c r="I40" s="284"/>
      <c r="J40" s="284"/>
      <c r="K40" s="284"/>
      <c r="L40" s="284"/>
      <c r="M40" s="284"/>
      <c r="N40" s="284"/>
      <c r="O40" s="284"/>
      <c r="P40" s="284"/>
      <c r="Q40" s="284"/>
      <c r="R40" s="284"/>
    </row>
    <row r="41" spans="2:18" x14ac:dyDescent="0.2">
      <c r="B41" s="284"/>
      <c r="C41" s="284"/>
      <c r="D41" s="284"/>
      <c r="E41" s="284"/>
      <c r="F41" s="284"/>
      <c r="G41" s="284"/>
      <c r="H41" s="284"/>
      <c r="I41" s="284"/>
      <c r="J41" s="284"/>
      <c r="K41" s="284"/>
      <c r="L41" s="284"/>
      <c r="M41" s="284"/>
      <c r="N41" s="284"/>
      <c r="O41" s="284"/>
      <c r="P41" s="284"/>
      <c r="Q41" s="284"/>
      <c r="R41" s="284"/>
    </row>
    <row r="42" spans="2:18" x14ac:dyDescent="0.2">
      <c r="B42" s="284"/>
      <c r="C42" s="284"/>
      <c r="D42" s="284"/>
      <c r="E42" s="284"/>
      <c r="F42" s="284"/>
      <c r="G42" s="284"/>
      <c r="H42" s="284"/>
      <c r="I42" s="284"/>
      <c r="J42" s="284"/>
      <c r="K42" s="284"/>
      <c r="L42" s="284"/>
      <c r="M42" s="284"/>
      <c r="N42" s="284"/>
      <c r="O42" s="284"/>
      <c r="P42" s="284"/>
      <c r="Q42" s="284"/>
      <c r="R42" s="284"/>
    </row>
    <row r="43" spans="2:18" x14ac:dyDescent="0.2">
      <c r="B43" s="284"/>
      <c r="C43" s="284"/>
      <c r="D43" s="284"/>
      <c r="E43" s="284"/>
      <c r="F43" s="284"/>
      <c r="G43" s="284"/>
      <c r="H43" s="284"/>
      <c r="I43" s="284"/>
      <c r="J43" s="284"/>
      <c r="K43" s="284"/>
      <c r="L43" s="284"/>
      <c r="M43" s="284"/>
      <c r="N43" s="284"/>
      <c r="O43" s="284"/>
      <c r="P43" s="284"/>
      <c r="Q43" s="284"/>
      <c r="R43" s="284"/>
    </row>
    <row r="44" spans="2:18" x14ac:dyDescent="0.2">
      <c r="B44" s="284"/>
      <c r="C44" s="284"/>
      <c r="D44" s="284"/>
      <c r="E44" s="284"/>
      <c r="F44" s="284"/>
      <c r="G44" s="284"/>
      <c r="H44" s="284"/>
      <c r="I44" s="284"/>
      <c r="J44" s="284"/>
      <c r="K44" s="284"/>
      <c r="L44" s="284"/>
      <c r="M44" s="284"/>
      <c r="N44" s="284"/>
      <c r="O44" s="284"/>
      <c r="P44" s="284"/>
      <c r="Q44" s="284"/>
      <c r="R44" s="284"/>
    </row>
    <row r="45" spans="2:18" x14ac:dyDescent="0.2">
      <c r="B45" s="284"/>
      <c r="C45" s="284"/>
      <c r="D45" s="284"/>
      <c r="E45" s="284"/>
      <c r="F45" s="284"/>
      <c r="G45" s="284"/>
      <c r="H45" s="284"/>
      <c r="I45" s="284"/>
      <c r="J45" s="284"/>
      <c r="K45" s="284"/>
      <c r="L45" s="284"/>
      <c r="M45" s="284"/>
      <c r="N45" s="284"/>
      <c r="O45" s="284"/>
      <c r="P45" s="284"/>
      <c r="Q45" s="284"/>
      <c r="R45" s="284"/>
    </row>
    <row r="46" spans="2:18" x14ac:dyDescent="0.2">
      <c r="B46" s="284"/>
      <c r="C46" s="284"/>
      <c r="D46" s="284"/>
      <c r="E46" s="284"/>
      <c r="F46" s="284"/>
      <c r="G46" s="284"/>
      <c r="H46" s="284"/>
      <c r="I46" s="284"/>
      <c r="J46" s="284"/>
      <c r="K46" s="284"/>
      <c r="L46" s="284"/>
      <c r="M46" s="284"/>
      <c r="N46" s="284"/>
      <c r="O46" s="284"/>
      <c r="P46" s="284"/>
      <c r="Q46" s="284"/>
      <c r="R46" s="284"/>
    </row>
    <row r="47" spans="2:18" x14ac:dyDescent="0.2">
      <c r="B47" s="284"/>
      <c r="C47" s="284"/>
      <c r="D47" s="284"/>
      <c r="E47" s="284"/>
      <c r="F47" s="284"/>
      <c r="G47" s="284"/>
      <c r="H47" s="284"/>
      <c r="I47" s="284"/>
      <c r="J47" s="284"/>
      <c r="K47" s="284"/>
      <c r="L47" s="284"/>
      <c r="M47" s="284"/>
      <c r="N47" s="284"/>
      <c r="O47" s="284"/>
      <c r="P47" s="284"/>
      <c r="Q47" s="284"/>
      <c r="R47" s="284"/>
    </row>
    <row r="48" spans="2:18" x14ac:dyDescent="0.2">
      <c r="B48" s="284"/>
      <c r="C48" s="284"/>
      <c r="D48" s="284"/>
      <c r="E48" s="284"/>
      <c r="F48" s="284"/>
      <c r="G48" s="284"/>
      <c r="H48" s="284"/>
      <c r="I48" s="284"/>
      <c r="J48" s="284"/>
      <c r="K48" s="284"/>
      <c r="L48" s="284"/>
      <c r="M48" s="284"/>
      <c r="N48" s="284"/>
      <c r="O48" s="284"/>
      <c r="P48" s="284"/>
      <c r="Q48" s="284"/>
      <c r="R48" s="284"/>
    </row>
    <row r="49" spans="2:18" x14ac:dyDescent="0.2">
      <c r="B49" s="284"/>
      <c r="C49" s="284"/>
      <c r="D49" s="284"/>
      <c r="E49" s="284"/>
      <c r="F49" s="284"/>
      <c r="G49" s="284"/>
      <c r="H49" s="284"/>
      <c r="I49" s="284"/>
      <c r="J49" s="284"/>
      <c r="K49" s="284"/>
      <c r="L49" s="284"/>
      <c r="M49" s="284"/>
      <c r="N49" s="284"/>
      <c r="O49" s="284"/>
      <c r="P49" s="284"/>
      <c r="Q49" s="284"/>
      <c r="R49" s="284"/>
    </row>
    <row r="50" spans="2:18" x14ac:dyDescent="0.2">
      <c r="B50" s="284"/>
      <c r="C50" s="284"/>
      <c r="D50" s="284"/>
      <c r="E50" s="284"/>
      <c r="F50" s="284"/>
      <c r="G50" s="284"/>
      <c r="H50" s="284"/>
      <c r="I50" s="284"/>
      <c r="J50" s="284"/>
      <c r="K50" s="284"/>
      <c r="L50" s="284"/>
      <c r="M50" s="284"/>
      <c r="N50" s="284"/>
      <c r="O50" s="284"/>
      <c r="P50" s="284"/>
      <c r="Q50" s="284"/>
      <c r="R50" s="284"/>
    </row>
    <row r="51" spans="2:18" x14ac:dyDescent="0.2">
      <c r="B51" s="284"/>
      <c r="C51" s="284"/>
      <c r="D51" s="284"/>
      <c r="E51" s="284"/>
      <c r="F51" s="284"/>
      <c r="G51" s="284"/>
      <c r="H51" s="284"/>
      <c r="I51" s="284"/>
      <c r="J51" s="284"/>
      <c r="K51" s="284"/>
      <c r="L51" s="284"/>
      <c r="M51" s="284"/>
      <c r="N51" s="284"/>
      <c r="O51" s="284"/>
      <c r="P51" s="284"/>
      <c r="Q51" s="284"/>
      <c r="R51" s="284"/>
    </row>
    <row r="52" spans="2:18" x14ac:dyDescent="0.2">
      <c r="B52" s="284"/>
      <c r="C52" s="284"/>
      <c r="D52" s="284"/>
      <c r="E52" s="284"/>
      <c r="F52" s="284"/>
      <c r="G52" s="284"/>
      <c r="H52" s="284"/>
      <c r="I52" s="284"/>
      <c r="J52" s="284"/>
      <c r="K52" s="284"/>
      <c r="L52" s="284"/>
      <c r="M52" s="284"/>
      <c r="N52" s="284"/>
      <c r="O52" s="284"/>
      <c r="P52" s="284"/>
      <c r="Q52" s="284"/>
      <c r="R52" s="284"/>
    </row>
    <row r="53" spans="2:18" x14ac:dyDescent="0.2">
      <c r="B53" s="284"/>
      <c r="C53" s="284"/>
      <c r="D53" s="284"/>
      <c r="E53" s="284"/>
      <c r="F53" s="284"/>
      <c r="G53" s="284"/>
      <c r="H53" s="284"/>
      <c r="I53" s="284"/>
      <c r="J53" s="284"/>
      <c r="K53" s="284"/>
      <c r="L53" s="284"/>
      <c r="M53" s="284"/>
      <c r="N53" s="284"/>
      <c r="O53" s="284"/>
      <c r="P53" s="284"/>
      <c r="Q53" s="284"/>
      <c r="R53" s="284"/>
    </row>
    <row r="54" spans="2:18" x14ac:dyDescent="0.2">
      <c r="B54" s="284"/>
      <c r="C54" s="284"/>
      <c r="D54" s="284"/>
      <c r="E54" s="284"/>
      <c r="F54" s="284"/>
      <c r="G54" s="284"/>
      <c r="H54" s="284"/>
      <c r="I54" s="284"/>
      <c r="J54" s="284"/>
      <c r="K54" s="284"/>
      <c r="L54" s="284"/>
      <c r="M54" s="284"/>
      <c r="N54" s="284"/>
      <c r="O54" s="284"/>
      <c r="P54" s="284"/>
      <c r="Q54" s="284"/>
      <c r="R54" s="284"/>
    </row>
    <row r="55" spans="2:18" x14ac:dyDescent="0.2">
      <c r="B55" s="284"/>
      <c r="C55" s="284"/>
      <c r="D55" s="284"/>
      <c r="E55" s="284"/>
      <c r="F55" s="284"/>
      <c r="G55" s="284"/>
      <c r="H55" s="284"/>
      <c r="I55" s="284"/>
      <c r="J55" s="284"/>
      <c r="K55" s="284"/>
      <c r="L55" s="284"/>
      <c r="M55" s="284"/>
      <c r="N55" s="284"/>
      <c r="O55" s="284"/>
      <c r="P55" s="284"/>
      <c r="Q55" s="284"/>
      <c r="R55" s="284"/>
    </row>
    <row r="56" spans="2:18" x14ac:dyDescent="0.2">
      <c r="B56" s="284"/>
      <c r="C56" s="284"/>
      <c r="D56" s="284"/>
      <c r="E56" s="284"/>
      <c r="F56" s="284"/>
      <c r="G56" s="284"/>
      <c r="H56" s="284"/>
      <c r="I56" s="284"/>
      <c r="J56" s="284"/>
      <c r="K56" s="284"/>
      <c r="L56" s="284"/>
      <c r="M56" s="284"/>
      <c r="N56" s="284"/>
      <c r="O56" s="284"/>
      <c r="P56" s="284"/>
      <c r="Q56" s="284"/>
      <c r="R56" s="284"/>
    </row>
    <row r="57" spans="2:18" x14ac:dyDescent="0.2">
      <c r="B57" s="284"/>
      <c r="C57" s="284"/>
      <c r="D57" s="284"/>
      <c r="E57" s="284"/>
      <c r="F57" s="284"/>
      <c r="G57" s="284"/>
      <c r="H57" s="284"/>
      <c r="I57" s="284"/>
      <c r="J57" s="284"/>
      <c r="K57" s="284"/>
      <c r="L57" s="284"/>
      <c r="M57" s="284"/>
      <c r="N57" s="284"/>
      <c r="O57" s="284"/>
      <c r="P57" s="284"/>
      <c r="Q57" s="284"/>
      <c r="R57" s="284"/>
    </row>
    <row r="58" spans="2:18" x14ac:dyDescent="0.2">
      <c r="B58" s="284"/>
      <c r="C58" s="284"/>
      <c r="D58" s="284"/>
      <c r="E58" s="284"/>
      <c r="F58" s="284"/>
      <c r="G58" s="284"/>
      <c r="H58" s="284"/>
      <c r="I58" s="284"/>
      <c r="J58" s="284"/>
      <c r="K58" s="284"/>
      <c r="L58" s="284"/>
      <c r="M58" s="284"/>
      <c r="N58" s="284"/>
      <c r="O58" s="284"/>
      <c r="P58" s="284"/>
      <c r="Q58" s="284"/>
      <c r="R58" s="284"/>
    </row>
    <row r="60" spans="2:18" x14ac:dyDescent="0.2">
      <c r="B60" s="284"/>
      <c r="C60" s="284"/>
      <c r="D60" s="284"/>
      <c r="E60" s="284"/>
      <c r="F60" s="284"/>
      <c r="G60" s="284"/>
      <c r="H60" s="284"/>
      <c r="I60" s="284"/>
      <c r="J60" s="284"/>
      <c r="K60" s="284"/>
      <c r="L60" s="284"/>
      <c r="M60" s="284"/>
      <c r="N60" s="284"/>
      <c r="O60" s="284"/>
      <c r="P60" s="284"/>
      <c r="Q60" s="284"/>
      <c r="R60" s="284"/>
    </row>
    <row r="61" spans="2:18" ht="30" customHeight="1" x14ac:dyDescent="0.2">
      <c r="B61" s="802" t="s">
        <v>46</v>
      </c>
      <c r="C61" s="803"/>
      <c r="D61" s="803"/>
      <c r="E61" s="803"/>
      <c r="F61" s="803"/>
      <c r="G61" s="803"/>
      <c r="H61" s="803"/>
      <c r="I61" s="803"/>
      <c r="J61" s="803"/>
      <c r="K61" s="803"/>
      <c r="L61" s="803"/>
      <c r="M61" s="803"/>
      <c r="N61" s="803"/>
      <c r="O61" s="803"/>
      <c r="P61" s="803"/>
      <c r="Q61" s="803"/>
      <c r="R61" s="804"/>
    </row>
    <row r="62" spans="2:18" x14ac:dyDescent="0.2">
      <c r="B62" s="284"/>
      <c r="C62" s="284"/>
      <c r="D62" s="284"/>
      <c r="E62" s="284"/>
      <c r="F62" s="284"/>
      <c r="G62" s="284"/>
      <c r="H62" s="284"/>
      <c r="I62" s="284"/>
      <c r="J62" s="284"/>
      <c r="K62" s="284"/>
      <c r="L62" s="284"/>
      <c r="M62" s="284"/>
      <c r="N62" s="284"/>
      <c r="O62" s="284"/>
      <c r="P62" s="284"/>
      <c r="Q62" s="284"/>
      <c r="R62" s="284"/>
    </row>
    <row r="63" spans="2:18" x14ac:dyDescent="0.2">
      <c r="B63" s="284"/>
      <c r="C63" s="284"/>
      <c r="D63" s="284"/>
      <c r="E63" s="284"/>
      <c r="F63" s="284"/>
      <c r="G63" s="284"/>
      <c r="H63" s="284"/>
      <c r="I63" s="284"/>
      <c r="J63" s="284"/>
      <c r="K63" s="284"/>
      <c r="L63" s="284"/>
      <c r="M63" s="284"/>
      <c r="N63" s="284"/>
      <c r="O63" s="284"/>
      <c r="P63" s="284"/>
      <c r="Q63" s="284"/>
      <c r="R63" s="284"/>
    </row>
    <row r="64" spans="2:18" x14ac:dyDescent="0.2">
      <c r="B64" s="284"/>
      <c r="C64" s="284"/>
      <c r="D64" s="284"/>
      <c r="E64" s="284"/>
      <c r="F64" s="284"/>
      <c r="G64" s="284"/>
      <c r="H64" s="284"/>
      <c r="I64" s="284"/>
      <c r="J64" s="284"/>
      <c r="K64" s="284"/>
      <c r="L64" s="284"/>
      <c r="M64" s="284"/>
      <c r="N64" s="284"/>
      <c r="O64" s="284"/>
      <c r="P64" s="284"/>
      <c r="Q64" s="284"/>
      <c r="R64" s="284"/>
    </row>
    <row r="65" spans="2:18" x14ac:dyDescent="0.2">
      <c r="B65" s="284"/>
      <c r="C65" s="284"/>
      <c r="D65" s="284"/>
      <c r="E65" s="284"/>
      <c r="F65" s="284"/>
      <c r="G65" s="284"/>
      <c r="H65" s="284"/>
      <c r="I65" s="284"/>
      <c r="J65" s="284"/>
      <c r="K65" s="284"/>
      <c r="L65" s="284"/>
      <c r="M65" s="284"/>
      <c r="N65" s="284"/>
      <c r="O65" s="284"/>
      <c r="P65" s="284"/>
      <c r="Q65" s="284"/>
      <c r="R65" s="284"/>
    </row>
    <row r="66" spans="2:18" x14ac:dyDescent="0.2">
      <c r="B66" s="284"/>
      <c r="C66" s="284"/>
      <c r="D66" s="284"/>
      <c r="E66" s="284"/>
      <c r="F66" s="284"/>
      <c r="G66" s="284"/>
      <c r="H66" s="284"/>
      <c r="I66" s="284"/>
      <c r="J66" s="284"/>
      <c r="K66" s="284"/>
      <c r="L66" s="284"/>
      <c r="M66" s="284"/>
      <c r="N66" s="284"/>
      <c r="O66" s="284"/>
      <c r="P66" s="284"/>
      <c r="Q66" s="284"/>
      <c r="R66" s="284"/>
    </row>
    <row r="67" spans="2:18" x14ac:dyDescent="0.2">
      <c r="B67" s="284"/>
      <c r="C67" s="284"/>
      <c r="D67" s="284"/>
      <c r="E67" s="284"/>
      <c r="F67" s="284"/>
      <c r="G67" s="284"/>
      <c r="H67" s="284"/>
      <c r="I67" s="284"/>
      <c r="J67" s="284"/>
      <c r="K67" s="284"/>
      <c r="L67" s="284"/>
      <c r="M67" s="284"/>
      <c r="N67" s="284"/>
      <c r="O67" s="284"/>
      <c r="P67" s="284"/>
      <c r="Q67" s="284"/>
      <c r="R67" s="284"/>
    </row>
    <row r="68" spans="2:18" x14ac:dyDescent="0.2">
      <c r="B68" s="284"/>
      <c r="C68" s="284"/>
      <c r="D68" s="284"/>
      <c r="E68" s="284"/>
      <c r="F68" s="284"/>
      <c r="G68" s="284"/>
      <c r="H68" s="284"/>
      <c r="I68" s="284"/>
      <c r="J68" s="284"/>
      <c r="K68" s="284"/>
      <c r="L68" s="284"/>
      <c r="M68" s="284"/>
      <c r="N68" s="284"/>
      <c r="O68" s="284"/>
      <c r="P68" s="284"/>
      <c r="Q68" s="284"/>
      <c r="R68" s="284"/>
    </row>
    <row r="69" spans="2:18" x14ac:dyDescent="0.2">
      <c r="B69" s="284"/>
      <c r="C69" s="284"/>
      <c r="D69" s="284"/>
      <c r="E69" s="284"/>
      <c r="F69" s="284"/>
      <c r="G69" s="284"/>
      <c r="H69" s="284"/>
      <c r="I69" s="284"/>
      <c r="J69" s="284"/>
      <c r="K69" s="284"/>
      <c r="L69" s="284"/>
      <c r="M69" s="284"/>
      <c r="N69" s="284"/>
      <c r="O69" s="284"/>
      <c r="P69" s="284"/>
      <c r="Q69" s="284"/>
      <c r="R69" s="284"/>
    </row>
    <row r="70" spans="2:18" x14ac:dyDescent="0.2">
      <c r="B70" s="284"/>
      <c r="C70" s="284"/>
      <c r="D70" s="284"/>
      <c r="E70" s="284"/>
      <c r="F70" s="284"/>
      <c r="G70" s="284"/>
      <c r="H70" s="284"/>
      <c r="I70" s="284"/>
      <c r="J70" s="284"/>
      <c r="K70" s="284"/>
      <c r="L70" s="284"/>
      <c r="M70" s="284"/>
      <c r="N70" s="284"/>
      <c r="O70" s="284"/>
      <c r="P70" s="284"/>
      <c r="Q70" s="284"/>
      <c r="R70" s="284"/>
    </row>
    <row r="71" spans="2:18" x14ac:dyDescent="0.2">
      <c r="B71" s="284"/>
      <c r="C71" s="284"/>
      <c r="D71" s="284"/>
      <c r="E71" s="284"/>
      <c r="F71" s="284"/>
      <c r="G71" s="284"/>
      <c r="H71" s="284"/>
      <c r="I71" s="284"/>
      <c r="J71" s="284"/>
      <c r="K71" s="284"/>
      <c r="L71" s="284"/>
      <c r="M71" s="284"/>
      <c r="N71" s="284"/>
      <c r="O71" s="284"/>
      <c r="P71" s="284"/>
      <c r="Q71" s="284"/>
      <c r="R71" s="284"/>
    </row>
    <row r="72" spans="2:18" x14ac:dyDescent="0.2">
      <c r="B72" s="284"/>
      <c r="C72" s="284"/>
      <c r="D72" s="284"/>
      <c r="E72" s="284"/>
      <c r="F72" s="284"/>
      <c r="G72" s="284"/>
      <c r="H72" s="284"/>
      <c r="I72" s="284"/>
      <c r="J72" s="284"/>
      <c r="K72" s="284"/>
      <c r="L72" s="284"/>
      <c r="M72" s="284"/>
      <c r="N72" s="284"/>
      <c r="O72" s="284"/>
      <c r="P72" s="284"/>
      <c r="Q72" s="284"/>
      <c r="R72" s="284"/>
    </row>
    <row r="73" spans="2:18" x14ac:dyDescent="0.2">
      <c r="B73" s="284"/>
      <c r="C73" s="284"/>
      <c r="D73" s="284"/>
      <c r="E73" s="284"/>
      <c r="F73" s="284"/>
      <c r="G73" s="284"/>
      <c r="H73" s="284"/>
      <c r="I73" s="284"/>
      <c r="J73" s="284"/>
      <c r="K73" s="284"/>
      <c r="L73" s="284"/>
      <c r="M73" s="284"/>
      <c r="N73" s="284"/>
      <c r="O73" s="284"/>
      <c r="P73" s="284"/>
      <c r="Q73" s="284"/>
      <c r="R73" s="284"/>
    </row>
    <row r="74" spans="2:18" x14ac:dyDescent="0.2">
      <c r="B74" s="284"/>
      <c r="C74" s="284"/>
      <c r="D74" s="284"/>
      <c r="E74" s="284"/>
      <c r="F74" s="284"/>
      <c r="G74" s="284"/>
      <c r="H74" s="284"/>
      <c r="I74" s="284"/>
      <c r="J74" s="284"/>
      <c r="K74" s="284"/>
      <c r="L74" s="284"/>
      <c r="M74" s="284"/>
      <c r="N74" s="284"/>
      <c r="O74" s="284"/>
      <c r="P74" s="284"/>
      <c r="Q74" s="284"/>
      <c r="R74" s="284"/>
    </row>
    <row r="75" spans="2:18" x14ac:dyDescent="0.2">
      <c r="B75" s="284"/>
      <c r="C75" s="284"/>
      <c r="D75" s="284"/>
      <c r="E75" s="284"/>
      <c r="F75" s="284"/>
      <c r="G75" s="284"/>
      <c r="H75" s="284"/>
      <c r="I75" s="284"/>
      <c r="J75" s="284"/>
      <c r="K75" s="284"/>
      <c r="L75" s="284"/>
      <c r="M75" s="284"/>
      <c r="N75" s="284"/>
      <c r="O75" s="284"/>
      <c r="P75" s="284"/>
      <c r="Q75" s="284"/>
      <c r="R75" s="284"/>
    </row>
    <row r="76" spans="2:18" x14ac:dyDescent="0.2">
      <c r="B76" s="284"/>
      <c r="C76" s="284"/>
      <c r="D76" s="284"/>
      <c r="E76" s="284"/>
      <c r="F76" s="284"/>
      <c r="G76" s="284"/>
      <c r="H76" s="284"/>
      <c r="I76" s="284"/>
      <c r="J76" s="284"/>
      <c r="K76" s="284"/>
      <c r="L76" s="284"/>
      <c r="M76" s="284"/>
      <c r="N76" s="284"/>
      <c r="O76" s="284"/>
      <c r="P76" s="284"/>
      <c r="Q76" s="284"/>
      <c r="R76" s="284"/>
    </row>
    <row r="77" spans="2:18" x14ac:dyDescent="0.2">
      <c r="B77" s="284"/>
      <c r="C77" s="284"/>
      <c r="D77" s="284"/>
      <c r="E77" s="284"/>
      <c r="F77" s="284"/>
      <c r="G77" s="284"/>
      <c r="H77" s="284"/>
      <c r="I77" s="284"/>
      <c r="J77" s="284"/>
      <c r="K77" s="284"/>
      <c r="L77" s="284"/>
      <c r="M77" s="284"/>
      <c r="N77" s="284"/>
      <c r="O77" s="284"/>
      <c r="P77" s="284"/>
      <c r="Q77" s="284"/>
      <c r="R77" s="284"/>
    </row>
    <row r="78" spans="2:18" x14ac:dyDescent="0.2">
      <c r="B78" s="284"/>
      <c r="C78" s="284"/>
      <c r="D78" s="284"/>
      <c r="E78" s="284"/>
      <c r="F78" s="284"/>
      <c r="G78" s="284"/>
      <c r="H78" s="284"/>
      <c r="I78" s="284"/>
      <c r="J78" s="284"/>
      <c r="K78" s="284"/>
      <c r="L78" s="284"/>
      <c r="M78" s="284"/>
      <c r="N78" s="284"/>
      <c r="O78" s="284"/>
      <c r="P78" s="284"/>
      <c r="Q78" s="284"/>
      <c r="R78" s="284"/>
    </row>
    <row r="79" spans="2:18" x14ac:dyDescent="0.2">
      <c r="B79" s="284"/>
      <c r="C79" s="284"/>
      <c r="D79" s="284"/>
      <c r="E79" s="284"/>
      <c r="F79" s="284"/>
      <c r="G79" s="284"/>
      <c r="H79" s="284"/>
      <c r="I79" s="284"/>
      <c r="J79" s="284"/>
      <c r="K79" s="284"/>
      <c r="L79" s="284"/>
      <c r="M79" s="284"/>
      <c r="N79" s="284"/>
      <c r="O79" s="284"/>
      <c r="P79" s="284"/>
      <c r="Q79" s="284"/>
      <c r="R79" s="284"/>
    </row>
    <row r="80" spans="2:18" x14ac:dyDescent="0.2">
      <c r="B80" s="284"/>
      <c r="C80" s="284"/>
      <c r="D80" s="284"/>
      <c r="E80" s="284"/>
      <c r="F80" s="284"/>
      <c r="G80" s="284"/>
      <c r="H80" s="284"/>
      <c r="I80" s="284"/>
      <c r="J80" s="284"/>
      <c r="K80" s="284"/>
      <c r="L80" s="284"/>
      <c r="M80" s="284"/>
      <c r="N80" s="284"/>
      <c r="O80" s="284"/>
      <c r="P80" s="284"/>
      <c r="Q80" s="284"/>
      <c r="R80" s="284"/>
    </row>
    <row r="81" spans="2:21" x14ac:dyDescent="0.2">
      <c r="B81" s="284"/>
      <c r="C81" s="284"/>
      <c r="D81" s="284"/>
      <c r="E81" s="284"/>
      <c r="F81" s="284"/>
      <c r="G81" s="284"/>
      <c r="H81" s="284"/>
      <c r="I81" s="284"/>
      <c r="J81" s="284"/>
      <c r="K81" s="284"/>
      <c r="L81" s="284"/>
      <c r="M81" s="284"/>
      <c r="N81" s="284"/>
      <c r="O81" s="284"/>
      <c r="P81" s="284"/>
      <c r="Q81" s="284"/>
      <c r="R81" s="284"/>
    </row>
    <row r="82" spans="2:21" x14ac:dyDescent="0.2">
      <c r="B82" s="284"/>
      <c r="C82" s="284"/>
      <c r="D82" s="284"/>
      <c r="E82" s="284"/>
      <c r="F82" s="284"/>
      <c r="G82" s="284"/>
      <c r="H82" s="284"/>
      <c r="I82" s="284"/>
      <c r="J82" s="284"/>
      <c r="K82" s="284"/>
      <c r="L82" s="284"/>
      <c r="M82" s="284"/>
      <c r="N82" s="284"/>
      <c r="O82" s="284"/>
      <c r="P82" s="284"/>
      <c r="Q82" s="284"/>
      <c r="R82" s="284"/>
    </row>
    <row r="84" spans="2:21" x14ac:dyDescent="0.2">
      <c r="B84" s="284"/>
      <c r="C84" s="284"/>
      <c r="D84" s="284"/>
      <c r="E84" s="284"/>
      <c r="F84" s="284"/>
      <c r="G84" s="284"/>
      <c r="H84" s="284"/>
      <c r="I84" s="284"/>
      <c r="J84" s="284"/>
      <c r="K84" s="284"/>
      <c r="L84" s="284"/>
      <c r="M84" s="284"/>
      <c r="N84" s="284"/>
      <c r="O84" s="284"/>
      <c r="P84" s="284"/>
      <c r="Q84" s="284"/>
      <c r="R84" s="284"/>
    </row>
    <row r="85" spans="2:21" x14ac:dyDescent="0.2">
      <c r="B85" s="284"/>
      <c r="C85" s="284"/>
      <c r="D85" s="284"/>
      <c r="E85" s="284"/>
      <c r="F85" s="284"/>
      <c r="G85" s="284"/>
      <c r="H85" s="284"/>
      <c r="I85" s="284"/>
      <c r="J85" s="284"/>
      <c r="K85" s="284"/>
      <c r="L85" s="284"/>
      <c r="M85" s="284"/>
      <c r="N85" s="284"/>
      <c r="O85" s="284"/>
      <c r="P85" s="284"/>
      <c r="Q85" s="284"/>
      <c r="R85" s="284"/>
    </row>
    <row r="86" spans="2:21" x14ac:dyDescent="0.2">
      <c r="B86" s="284"/>
      <c r="C86" s="284"/>
      <c r="D86" s="284"/>
      <c r="E86" s="284"/>
      <c r="F86" s="284"/>
      <c r="G86" s="284"/>
      <c r="H86" s="284"/>
      <c r="I86" s="284"/>
      <c r="J86" s="284"/>
      <c r="K86" s="284"/>
      <c r="L86" s="284"/>
      <c r="M86" s="284"/>
      <c r="N86" s="284"/>
      <c r="O86" s="284"/>
      <c r="P86" s="284"/>
      <c r="Q86" s="284"/>
      <c r="R86" s="284"/>
    </row>
    <row r="87" spans="2:21" x14ac:dyDescent="0.2">
      <c r="B87" s="284"/>
      <c r="C87" s="284"/>
      <c r="D87" s="284"/>
      <c r="E87" s="284"/>
      <c r="F87" s="284"/>
      <c r="G87" s="284"/>
      <c r="H87" s="284"/>
      <c r="I87" s="284"/>
      <c r="J87" s="284"/>
      <c r="K87" s="284"/>
      <c r="L87" s="284"/>
      <c r="M87" s="284"/>
      <c r="N87" s="284"/>
      <c r="O87" s="284"/>
      <c r="P87" s="284"/>
      <c r="Q87" s="284"/>
      <c r="R87" s="284"/>
    </row>
    <row r="89" spans="2:21" x14ac:dyDescent="0.2">
      <c r="B89" s="284"/>
      <c r="C89" s="284"/>
      <c r="D89" s="284"/>
      <c r="E89" s="284"/>
      <c r="F89" s="284"/>
      <c r="G89" s="284"/>
      <c r="H89" s="284"/>
      <c r="I89" s="284"/>
      <c r="J89" s="284"/>
      <c r="K89" s="284"/>
      <c r="L89" s="284"/>
      <c r="M89" s="284"/>
      <c r="N89" s="284"/>
      <c r="O89" s="284"/>
      <c r="P89" s="284"/>
      <c r="Q89" s="284"/>
      <c r="R89" s="284"/>
      <c r="U89" s="285"/>
    </row>
    <row r="90" spans="2:21" x14ac:dyDescent="0.2">
      <c r="B90" s="284"/>
      <c r="C90" s="284"/>
      <c r="D90" s="284"/>
      <c r="E90" s="284"/>
      <c r="F90" s="284"/>
      <c r="G90" s="284"/>
      <c r="H90" s="284"/>
      <c r="I90" s="284"/>
      <c r="J90" s="284"/>
      <c r="K90" s="284"/>
      <c r="L90" s="284"/>
      <c r="M90" s="284"/>
      <c r="N90" s="284"/>
      <c r="O90" s="284"/>
      <c r="P90" s="284"/>
      <c r="Q90" s="284"/>
      <c r="R90" s="284"/>
      <c r="U90" s="285"/>
    </row>
    <row r="91" spans="2:21" ht="15.75" thickBot="1" x14ac:dyDescent="0.25">
      <c r="B91" s="284"/>
      <c r="C91" s="284"/>
      <c r="D91" s="284"/>
      <c r="E91" s="284"/>
      <c r="F91" s="284"/>
      <c r="G91" s="284"/>
      <c r="H91" s="284"/>
      <c r="I91" s="284"/>
      <c r="J91" s="284"/>
      <c r="K91" s="284"/>
      <c r="L91" s="284"/>
      <c r="M91" s="284"/>
      <c r="N91" s="284"/>
      <c r="O91" s="284"/>
      <c r="P91" s="284"/>
      <c r="Q91" s="284"/>
      <c r="R91" s="284"/>
      <c r="U91" s="285"/>
    </row>
    <row r="92" spans="2:21" s="107" customFormat="1" ht="30" customHeight="1" thickBot="1" x14ac:dyDescent="0.3">
      <c r="B92" s="805" t="s">
        <v>47</v>
      </c>
      <c r="C92" s="806"/>
      <c r="D92" s="806"/>
      <c r="E92" s="806"/>
      <c r="F92" s="806"/>
      <c r="G92" s="806"/>
      <c r="H92" s="806"/>
      <c r="I92" s="806"/>
      <c r="J92" s="806"/>
      <c r="K92" s="806"/>
      <c r="L92" s="806"/>
      <c r="M92" s="806"/>
      <c r="N92" s="806"/>
      <c r="O92" s="806"/>
      <c r="P92" s="806"/>
      <c r="Q92" s="806"/>
      <c r="R92" s="807"/>
      <c r="U92" s="286"/>
    </row>
    <row r="93" spans="2:21" x14ac:dyDescent="0.2">
      <c r="B93" s="284"/>
      <c r="C93" s="284"/>
      <c r="D93" s="284"/>
      <c r="E93" s="284"/>
      <c r="F93" s="284"/>
      <c r="G93" s="284"/>
      <c r="H93" s="284"/>
      <c r="I93" s="284"/>
      <c r="J93" s="284"/>
      <c r="K93" s="284"/>
      <c r="L93" s="284"/>
      <c r="M93" s="284"/>
      <c r="N93" s="284"/>
      <c r="O93" s="284"/>
      <c r="P93" s="284"/>
      <c r="Q93" s="284"/>
      <c r="R93" s="284"/>
    </row>
    <row r="95" spans="2:21" x14ac:dyDescent="0.2">
      <c r="B95" s="284"/>
      <c r="C95" s="284"/>
      <c r="D95" s="284"/>
      <c r="E95" s="284"/>
      <c r="F95" s="284"/>
      <c r="G95" s="284"/>
      <c r="H95" s="284"/>
      <c r="I95" s="284"/>
      <c r="J95" s="284"/>
      <c r="K95" s="284"/>
      <c r="L95" s="284"/>
      <c r="M95" s="284"/>
      <c r="N95" s="284"/>
      <c r="O95" s="284"/>
      <c r="P95" s="284"/>
      <c r="Q95" s="284"/>
      <c r="R95" s="284"/>
    </row>
    <row r="96" spans="2:21" x14ac:dyDescent="0.2">
      <c r="B96" s="284"/>
      <c r="C96" s="284"/>
      <c r="D96" s="284"/>
      <c r="E96" s="284"/>
      <c r="F96" s="284"/>
      <c r="G96" s="284"/>
      <c r="H96" s="284"/>
      <c r="I96" s="284"/>
      <c r="J96" s="284"/>
      <c r="K96" s="284"/>
      <c r="L96" s="284"/>
      <c r="M96" s="284"/>
      <c r="N96" s="284"/>
      <c r="O96" s="284"/>
      <c r="P96" s="284"/>
      <c r="Q96" s="284"/>
      <c r="R96" s="284"/>
    </row>
    <row r="97" spans="2:18" x14ac:dyDescent="0.2">
      <c r="B97" s="284"/>
      <c r="C97" s="284"/>
      <c r="D97" s="284"/>
      <c r="E97" s="284"/>
      <c r="F97" s="284"/>
      <c r="G97" s="284"/>
      <c r="H97" s="284"/>
      <c r="I97" s="284"/>
      <c r="J97" s="284"/>
      <c r="K97" s="284"/>
      <c r="L97" s="284"/>
      <c r="M97" s="284"/>
      <c r="N97" s="284"/>
      <c r="O97" s="284"/>
      <c r="P97" s="284"/>
      <c r="Q97" s="284"/>
      <c r="R97" s="284"/>
    </row>
    <row r="98" spans="2:18" x14ac:dyDescent="0.2">
      <c r="B98" s="284"/>
      <c r="C98" s="284"/>
      <c r="D98" s="284"/>
      <c r="E98" s="284"/>
      <c r="F98" s="284"/>
      <c r="G98" s="284"/>
      <c r="H98" s="284"/>
      <c r="I98" s="284"/>
      <c r="J98" s="284"/>
      <c r="K98" s="284"/>
      <c r="L98" s="284"/>
      <c r="M98" s="284"/>
      <c r="N98" s="284"/>
      <c r="O98" s="284"/>
      <c r="P98" s="284"/>
      <c r="Q98" s="284"/>
      <c r="R98" s="284"/>
    </row>
    <row r="99" spans="2:18" x14ac:dyDescent="0.2">
      <c r="B99" s="284"/>
      <c r="C99" s="284"/>
      <c r="D99" s="284"/>
      <c r="E99" s="284"/>
      <c r="F99" s="284"/>
      <c r="G99" s="284"/>
      <c r="H99" s="284"/>
      <c r="I99" s="284"/>
      <c r="J99" s="284"/>
      <c r="K99" s="284"/>
      <c r="L99" s="284"/>
      <c r="M99" s="284"/>
      <c r="N99" s="284"/>
      <c r="O99" s="284"/>
      <c r="P99" s="284"/>
      <c r="Q99" s="284"/>
      <c r="R99" s="284"/>
    </row>
    <row r="100" spans="2:18" x14ac:dyDescent="0.2">
      <c r="B100" s="284"/>
      <c r="C100" s="284"/>
      <c r="D100" s="284"/>
      <c r="E100" s="284"/>
      <c r="F100" s="284"/>
      <c r="G100" s="284"/>
      <c r="H100" s="284"/>
      <c r="I100" s="284"/>
      <c r="J100" s="284"/>
      <c r="K100" s="284"/>
      <c r="L100" s="284"/>
      <c r="M100" s="284"/>
      <c r="N100" s="284"/>
      <c r="O100" s="284"/>
      <c r="P100" s="284"/>
      <c r="Q100" s="284"/>
      <c r="R100" s="284"/>
    </row>
    <row r="101" spans="2:18" x14ac:dyDescent="0.2">
      <c r="B101" s="284"/>
      <c r="C101" s="284"/>
      <c r="D101" s="284"/>
      <c r="E101" s="284"/>
      <c r="F101" s="284"/>
      <c r="G101" s="284"/>
      <c r="H101" s="284"/>
      <c r="I101" s="284"/>
      <c r="J101" s="284"/>
      <c r="K101" s="284"/>
      <c r="L101" s="284"/>
      <c r="M101" s="284"/>
      <c r="N101" s="284"/>
      <c r="O101" s="284"/>
      <c r="P101" s="284"/>
      <c r="Q101" s="284"/>
      <c r="R101" s="284"/>
    </row>
    <row r="102" spans="2:18" x14ac:dyDescent="0.2">
      <c r="B102" s="284"/>
      <c r="C102" s="284"/>
      <c r="D102" s="284"/>
      <c r="E102" s="284"/>
      <c r="F102" s="284"/>
      <c r="G102" s="284"/>
      <c r="H102" s="284"/>
      <c r="I102" s="284"/>
      <c r="J102" s="284"/>
      <c r="K102" s="284"/>
      <c r="L102" s="284"/>
      <c r="M102" s="284"/>
      <c r="N102" s="284"/>
      <c r="O102" s="284"/>
      <c r="P102" s="284"/>
      <c r="Q102" s="284"/>
      <c r="R102" s="284"/>
    </row>
    <row r="103" spans="2:18" x14ac:dyDescent="0.2">
      <c r="B103" s="284"/>
      <c r="C103" s="284"/>
      <c r="D103" s="284"/>
      <c r="E103" s="284"/>
      <c r="F103" s="284"/>
      <c r="G103" s="284"/>
      <c r="H103" s="284"/>
      <c r="I103" s="284"/>
      <c r="J103" s="284"/>
      <c r="K103" s="284"/>
      <c r="L103" s="284"/>
      <c r="M103" s="284"/>
      <c r="N103" s="284"/>
      <c r="O103" s="284"/>
      <c r="P103" s="284"/>
      <c r="Q103" s="284"/>
      <c r="R103" s="284"/>
    </row>
    <row r="104" spans="2:18" x14ac:dyDescent="0.2">
      <c r="B104" s="284"/>
      <c r="C104" s="284"/>
      <c r="D104" s="284"/>
      <c r="E104" s="284"/>
      <c r="F104" s="284"/>
      <c r="G104" s="284"/>
      <c r="H104" s="284"/>
      <c r="I104" s="284"/>
      <c r="J104" s="284"/>
      <c r="K104" s="284"/>
      <c r="L104" s="284"/>
      <c r="M104" s="284"/>
      <c r="N104" s="284"/>
      <c r="O104" s="284"/>
      <c r="P104" s="284"/>
      <c r="Q104" s="284"/>
      <c r="R104" s="284"/>
    </row>
    <row r="105" spans="2:18" x14ac:dyDescent="0.2">
      <c r="B105" s="284"/>
      <c r="C105" s="284"/>
      <c r="D105" s="284"/>
      <c r="E105" s="284"/>
      <c r="F105" s="284"/>
      <c r="G105" s="284"/>
      <c r="H105" s="284"/>
      <c r="I105" s="284"/>
      <c r="J105" s="284"/>
      <c r="K105" s="284"/>
      <c r="L105" s="284"/>
      <c r="M105" s="284"/>
      <c r="N105" s="284"/>
      <c r="O105" s="284"/>
      <c r="P105" s="284"/>
      <c r="Q105" s="284"/>
      <c r="R105" s="284"/>
    </row>
    <row r="106" spans="2:18" x14ac:dyDescent="0.2">
      <c r="B106" s="284"/>
      <c r="C106" s="284"/>
      <c r="D106" s="284"/>
      <c r="E106" s="284"/>
      <c r="F106" s="284"/>
      <c r="G106" s="284"/>
      <c r="H106" s="284"/>
      <c r="I106" s="284"/>
      <c r="J106" s="284"/>
      <c r="K106" s="284"/>
      <c r="L106" s="284"/>
      <c r="M106" s="284"/>
      <c r="N106" s="284"/>
      <c r="O106" s="284"/>
      <c r="P106" s="284"/>
      <c r="Q106" s="284"/>
      <c r="R106" s="284"/>
    </row>
    <row r="107" spans="2:18" x14ac:dyDescent="0.2">
      <c r="B107" s="284"/>
      <c r="C107" s="284"/>
      <c r="D107" s="284"/>
      <c r="E107" s="284"/>
      <c r="F107" s="284"/>
      <c r="G107" s="284"/>
      <c r="H107" s="284"/>
      <c r="I107" s="284"/>
      <c r="J107" s="284"/>
      <c r="K107" s="284"/>
      <c r="L107" s="284"/>
      <c r="M107" s="284"/>
      <c r="N107" s="284"/>
      <c r="O107" s="284"/>
      <c r="P107" s="284"/>
      <c r="Q107" s="284"/>
      <c r="R107" s="284"/>
    </row>
    <row r="108" spans="2:18" x14ac:dyDescent="0.2">
      <c r="B108" s="284"/>
      <c r="C108" s="284"/>
      <c r="D108" s="284"/>
      <c r="E108" s="284"/>
      <c r="F108" s="284"/>
      <c r="G108" s="284"/>
      <c r="H108" s="284"/>
      <c r="I108" s="284"/>
      <c r="J108" s="284"/>
      <c r="K108" s="284"/>
      <c r="L108" s="284"/>
      <c r="M108" s="284"/>
      <c r="N108" s="284"/>
      <c r="O108" s="284"/>
      <c r="P108" s="284"/>
      <c r="Q108" s="284"/>
      <c r="R108" s="284"/>
    </row>
    <row r="109" spans="2:18" x14ac:dyDescent="0.2">
      <c r="B109" s="284"/>
      <c r="C109" s="284"/>
      <c r="D109" s="284"/>
      <c r="E109" s="284"/>
      <c r="F109" s="284"/>
      <c r="G109" s="284"/>
      <c r="H109" s="284"/>
      <c r="I109" s="284"/>
      <c r="J109" s="284"/>
      <c r="K109" s="284"/>
      <c r="L109" s="284"/>
      <c r="M109" s="284"/>
      <c r="N109" s="284"/>
      <c r="O109" s="284"/>
      <c r="P109" s="284"/>
      <c r="Q109" s="284"/>
      <c r="R109" s="284"/>
    </row>
    <row r="110" spans="2:18" x14ac:dyDescent="0.2">
      <c r="B110" s="284"/>
      <c r="C110" s="284"/>
      <c r="D110" s="284"/>
      <c r="E110" s="284"/>
      <c r="F110" s="284"/>
      <c r="G110" s="284"/>
      <c r="H110" s="284"/>
      <c r="I110" s="284"/>
      <c r="J110" s="284"/>
      <c r="K110" s="284"/>
      <c r="L110" s="284"/>
      <c r="M110" s="284"/>
      <c r="N110" s="284"/>
      <c r="O110" s="284"/>
      <c r="P110" s="284"/>
      <c r="Q110" s="284"/>
      <c r="R110" s="284"/>
    </row>
    <row r="111" spans="2:18" x14ac:dyDescent="0.2">
      <c r="B111" s="284"/>
      <c r="C111" s="284"/>
      <c r="D111" s="284"/>
      <c r="E111" s="284"/>
      <c r="F111" s="284"/>
      <c r="G111" s="284"/>
      <c r="H111" s="284"/>
      <c r="I111" s="284"/>
      <c r="J111" s="284"/>
      <c r="K111" s="284"/>
      <c r="L111" s="284"/>
      <c r="M111" s="284"/>
      <c r="N111" s="284"/>
      <c r="O111" s="284"/>
      <c r="P111" s="284"/>
      <c r="Q111" s="284"/>
      <c r="R111" s="284"/>
    </row>
    <row r="112" spans="2:18" x14ac:dyDescent="0.2">
      <c r="B112" s="284"/>
      <c r="C112" s="284"/>
      <c r="D112" s="284"/>
      <c r="E112" s="284"/>
      <c r="F112" s="284"/>
      <c r="G112" s="284"/>
      <c r="H112" s="284"/>
      <c r="I112" s="284"/>
      <c r="J112" s="284"/>
      <c r="K112" s="284"/>
      <c r="L112" s="284"/>
      <c r="M112" s="284"/>
      <c r="N112" s="284"/>
      <c r="O112" s="284"/>
      <c r="P112" s="284"/>
      <c r="Q112" s="284"/>
      <c r="R112" s="284"/>
    </row>
    <row r="113" spans="2:18" x14ac:dyDescent="0.2">
      <c r="B113" s="284"/>
      <c r="C113" s="284"/>
      <c r="D113" s="284"/>
      <c r="E113" s="284"/>
      <c r="F113" s="284"/>
      <c r="G113" s="284"/>
      <c r="H113" s="284"/>
      <c r="I113" s="284"/>
      <c r="J113" s="284"/>
      <c r="K113" s="284"/>
      <c r="L113" s="284"/>
      <c r="M113" s="284"/>
      <c r="N113" s="284"/>
      <c r="O113" s="284"/>
      <c r="P113" s="284"/>
      <c r="Q113" s="284"/>
      <c r="R113" s="284"/>
    </row>
    <row r="114" spans="2:18" x14ac:dyDescent="0.2">
      <c r="B114" s="284"/>
      <c r="C114" s="284"/>
      <c r="D114" s="284"/>
      <c r="E114" s="284"/>
      <c r="F114" s="284"/>
      <c r="G114" s="284"/>
      <c r="H114" s="284"/>
      <c r="I114" s="284"/>
      <c r="J114" s="284"/>
      <c r="K114" s="284"/>
      <c r="L114" s="284"/>
      <c r="M114" s="284"/>
      <c r="N114" s="284"/>
      <c r="O114" s="284"/>
      <c r="P114" s="284"/>
      <c r="Q114" s="284"/>
      <c r="R114" s="284"/>
    </row>
    <row r="115" spans="2:18" x14ac:dyDescent="0.2">
      <c r="B115" s="284"/>
      <c r="C115" s="284"/>
      <c r="D115" s="284"/>
      <c r="E115" s="284"/>
      <c r="F115" s="284"/>
      <c r="G115" s="284"/>
      <c r="H115" s="284"/>
      <c r="I115" s="284"/>
      <c r="J115" s="284"/>
      <c r="K115" s="284"/>
      <c r="L115" s="284"/>
      <c r="M115" s="284"/>
      <c r="N115" s="284"/>
      <c r="O115" s="284"/>
      <c r="P115" s="284"/>
      <c r="Q115" s="284"/>
      <c r="R115" s="284"/>
    </row>
    <row r="116" spans="2:18" x14ac:dyDescent="0.2">
      <c r="B116" s="284"/>
      <c r="C116" s="284"/>
      <c r="D116" s="284"/>
      <c r="E116" s="284"/>
      <c r="F116" s="284"/>
      <c r="G116" s="284"/>
      <c r="H116" s="284"/>
      <c r="I116" s="284"/>
      <c r="J116" s="284"/>
      <c r="K116" s="284"/>
      <c r="L116" s="284"/>
      <c r="M116" s="284"/>
      <c r="N116" s="284"/>
      <c r="O116" s="284"/>
      <c r="P116" s="284"/>
      <c r="Q116" s="284"/>
      <c r="R116" s="284"/>
    </row>
    <row r="117" spans="2:18" x14ac:dyDescent="0.2">
      <c r="B117" s="284"/>
      <c r="C117" s="284"/>
      <c r="D117" s="284"/>
      <c r="E117" s="284"/>
      <c r="F117" s="284"/>
      <c r="G117" s="284"/>
      <c r="H117" s="284"/>
      <c r="I117" s="284"/>
      <c r="J117" s="284"/>
      <c r="K117" s="284"/>
      <c r="L117" s="284"/>
      <c r="M117" s="284"/>
      <c r="N117" s="284"/>
      <c r="O117" s="284"/>
      <c r="P117" s="284"/>
      <c r="Q117" s="284"/>
      <c r="R117" s="284"/>
    </row>
    <row r="118" spans="2:18" x14ac:dyDescent="0.2">
      <c r="B118" s="284"/>
      <c r="C118" s="284"/>
      <c r="D118" s="284"/>
      <c r="E118" s="284"/>
      <c r="F118" s="284"/>
      <c r="G118" s="284"/>
      <c r="H118" s="284"/>
      <c r="I118" s="284"/>
      <c r="J118" s="284"/>
      <c r="K118" s="284"/>
      <c r="L118" s="284"/>
      <c r="M118" s="284"/>
      <c r="N118" s="284"/>
      <c r="O118" s="284"/>
      <c r="P118" s="284"/>
      <c r="Q118" s="284"/>
      <c r="R118" s="284"/>
    </row>
  </sheetData>
  <sheetProtection password="A1B2" sheet="1" objects="1" scenarios="1"/>
  <mergeCells count="19">
    <mergeCell ref="B61:R61"/>
    <mergeCell ref="B92:R92"/>
    <mergeCell ref="B31:R31"/>
    <mergeCell ref="B4:D4"/>
    <mergeCell ref="B5:D5"/>
    <mergeCell ref="L7:L8"/>
    <mergeCell ref="B29:E29"/>
    <mergeCell ref="D28:E28"/>
    <mergeCell ref="B9:R9"/>
    <mergeCell ref="B23:R23"/>
    <mergeCell ref="D21:E21"/>
    <mergeCell ref="B22:R22"/>
    <mergeCell ref="F7:K7"/>
    <mergeCell ref="M7:R7"/>
    <mergeCell ref="O2:R2"/>
    <mergeCell ref="B2:K2"/>
    <mergeCell ref="L2:N2"/>
    <mergeCell ref="M4:R4"/>
    <mergeCell ref="M5:R5"/>
  </mergeCells>
  <phoneticPr fontId="0" type="noConversion"/>
  <pageMargins left="0.7" right="0.7" top="0.78740157499999996" bottom="0.78740157499999996" header="0.3" footer="0.3"/>
  <pageSetup paperSize="9" scale="38" orientation="portrait" r:id="rId1"/>
  <rowBreaks count="2" manualBreakCount="2">
    <brk id="59" min="1" max="17" man="1"/>
    <brk id="90" min="1" max="17" man="1"/>
  </rowBreak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tabColor theme="0" tint="-0.34998626667073579"/>
  </sheetPr>
  <dimension ref="A1:O205"/>
  <sheetViews>
    <sheetView zoomScale="70" zoomScaleNormal="70" zoomScaleSheetLayoutView="70" workbookViewId="0">
      <pane xSplit="1" topLeftCell="B1" activePane="topRight" state="frozen"/>
      <selection pane="topRight" activeCell="E5" sqref="E5"/>
    </sheetView>
  </sheetViews>
  <sheetFormatPr baseColWidth="10" defaultColWidth="11.42578125" defaultRowHeight="15" x14ac:dyDescent="0.2"/>
  <cols>
    <col min="1" max="1" width="3.42578125" style="163" customWidth="1"/>
    <col min="2" max="2" width="30.42578125" style="163" bestFit="1" customWidth="1"/>
    <col min="3" max="3" width="13.140625" style="163" customWidth="1"/>
    <col min="4" max="4" width="16.140625" style="163" customWidth="1"/>
    <col min="5" max="5" width="13" style="163" customWidth="1"/>
    <col min="6" max="6" width="14.42578125" style="163" customWidth="1"/>
    <col min="7" max="7" width="12" style="163" customWidth="1"/>
    <col min="8" max="8" width="12.42578125" style="163" customWidth="1"/>
    <col min="9" max="9" width="14.42578125" style="163" customWidth="1"/>
    <col min="10" max="10" width="16.42578125" style="163" customWidth="1"/>
    <col min="11" max="11" width="16" style="163" customWidth="1"/>
    <col min="12" max="12" width="24.42578125" style="163" customWidth="1"/>
    <col min="13" max="13" width="14.5703125" style="163" customWidth="1"/>
    <col min="14" max="14" width="19.85546875" style="163" customWidth="1"/>
    <col min="15" max="15" width="14.85546875" style="163" customWidth="1"/>
    <col min="16" max="16384" width="11.42578125" style="163"/>
  </cols>
  <sheetData>
    <row r="1" spans="1:15" ht="15.6" thickBot="1" x14ac:dyDescent="0.3"/>
    <row r="2" spans="1:15" ht="48.75" customHeight="1" thickBot="1" x14ac:dyDescent="0.25">
      <c r="B2" s="781" t="s">
        <v>419</v>
      </c>
      <c r="C2" s="782"/>
      <c r="D2" s="782"/>
      <c r="E2" s="783"/>
      <c r="F2" s="864" t="s">
        <v>239</v>
      </c>
      <c r="G2" s="869"/>
      <c r="H2" s="780" t="s">
        <v>238</v>
      </c>
      <c r="I2" s="655"/>
      <c r="J2" s="656"/>
      <c r="K2" s="516"/>
      <c r="L2" s="516"/>
      <c r="M2" s="516"/>
      <c r="N2" s="516"/>
      <c r="O2" s="516"/>
    </row>
    <row r="3" spans="1:15" s="236" customFormat="1" ht="17.25" customHeight="1" thickBot="1" x14ac:dyDescent="0.3">
      <c r="B3" s="419"/>
      <c r="C3" s="419"/>
      <c r="D3" s="419"/>
      <c r="E3" s="419"/>
      <c r="F3" s="419"/>
      <c r="G3" s="419"/>
      <c r="H3" s="419"/>
      <c r="I3" s="419"/>
      <c r="J3" s="419"/>
      <c r="K3" s="419"/>
      <c r="L3" s="419"/>
      <c r="M3" s="419"/>
      <c r="N3" s="419"/>
      <c r="O3" s="419"/>
    </row>
    <row r="4" spans="1:15" ht="15.75" customHeight="1" thickBot="1" x14ac:dyDescent="0.3">
      <c r="B4" s="824" t="s">
        <v>253</v>
      </c>
      <c r="C4" s="825"/>
      <c r="D4" s="826"/>
      <c r="E4" s="521" t="str">
        <f>'1. Stammdaten'!D11</f>
        <v>Musterunternehmen</v>
      </c>
      <c r="F4" s="522"/>
      <c r="G4" s="522"/>
      <c r="H4" s="522"/>
      <c r="I4" s="523"/>
      <c r="J4" s="515"/>
      <c r="K4" s="515"/>
      <c r="L4" s="515"/>
      <c r="M4" s="515"/>
      <c r="N4" s="515"/>
      <c r="O4" s="515"/>
    </row>
    <row r="5" spans="1:15" ht="16.350000000000001" thickBot="1" x14ac:dyDescent="0.3">
      <c r="B5" s="824" t="s">
        <v>54</v>
      </c>
      <c r="C5" s="825"/>
      <c r="D5" s="826"/>
      <c r="E5" s="888" t="str">
        <f>'1. Stammdaten'!D5</f>
        <v xml:space="preserve">Matthias Mustermann </v>
      </c>
      <c r="F5" s="524"/>
      <c r="G5" s="524"/>
      <c r="H5" s="524"/>
      <c r="I5" s="525"/>
      <c r="J5" s="828" t="s">
        <v>377</v>
      </c>
      <c r="K5" s="829"/>
      <c r="L5" s="829"/>
      <c r="M5" s="829"/>
      <c r="N5" s="829"/>
      <c r="O5" s="830"/>
    </row>
    <row r="6" spans="1:15" ht="15.6" thickBot="1" x14ac:dyDescent="0.3">
      <c r="A6" s="513"/>
      <c r="B6" s="514"/>
      <c r="C6" s="514"/>
      <c r="D6" s="514"/>
      <c r="E6" s="514"/>
      <c r="F6" s="514"/>
      <c r="G6" s="514"/>
      <c r="H6" s="514"/>
      <c r="I6" s="514"/>
    </row>
    <row r="7" spans="1:15" ht="73.5" customHeight="1" thickBot="1" x14ac:dyDescent="0.25">
      <c r="A7" s="346"/>
      <c r="B7" s="297" t="s">
        <v>25</v>
      </c>
      <c r="C7" s="297" t="s">
        <v>23</v>
      </c>
      <c r="D7" s="297" t="s">
        <v>421</v>
      </c>
      <c r="E7" s="297" t="s">
        <v>430</v>
      </c>
      <c r="F7" s="297" t="s">
        <v>432</v>
      </c>
      <c r="G7" s="297" t="s">
        <v>96</v>
      </c>
      <c r="H7" s="297" t="s">
        <v>24</v>
      </c>
      <c r="I7" s="297" t="s">
        <v>97</v>
      </c>
      <c r="J7" s="537" t="s">
        <v>437</v>
      </c>
      <c r="K7" s="537" t="s">
        <v>420</v>
      </c>
      <c r="L7" s="537" t="s">
        <v>440</v>
      </c>
      <c r="M7" s="537" t="s">
        <v>423</v>
      </c>
      <c r="N7" s="537" t="s">
        <v>401</v>
      </c>
      <c r="O7" s="537" t="s">
        <v>424</v>
      </c>
    </row>
    <row r="8" spans="1:15" ht="151.35" customHeight="1" x14ac:dyDescent="0.2">
      <c r="A8" s="346"/>
      <c r="B8" s="413" t="s">
        <v>89</v>
      </c>
      <c r="C8" s="420"/>
      <c r="D8" s="421">
        <v>0.9</v>
      </c>
      <c r="E8" s="420"/>
      <c r="F8" s="420"/>
      <c r="G8" s="377">
        <f>E8*F8</f>
        <v>0</v>
      </c>
      <c r="H8" s="422">
        <f>(C8*D8)*G8</f>
        <v>0</v>
      </c>
      <c r="I8" s="423" t="e">
        <f>H8/$H$40</f>
        <v>#DIV/0!</v>
      </c>
      <c r="J8" s="883" t="s">
        <v>396</v>
      </c>
      <c r="K8" s="883" t="s">
        <v>400</v>
      </c>
      <c r="L8" s="884" t="s">
        <v>407</v>
      </c>
      <c r="M8" s="885" t="s">
        <v>405</v>
      </c>
      <c r="N8" s="884" t="s">
        <v>433</v>
      </c>
      <c r="O8" s="884"/>
    </row>
    <row r="9" spans="1:15" ht="21.75" customHeight="1" x14ac:dyDescent="0.2">
      <c r="A9" s="346"/>
      <c r="B9" s="414" t="s">
        <v>90</v>
      </c>
      <c r="C9" s="412"/>
      <c r="D9" s="424">
        <v>0.4</v>
      </c>
      <c r="E9" s="412"/>
      <c r="F9" s="412"/>
      <c r="G9" s="378">
        <f t="shared" ref="G9:G23" si="0">E9*F9</f>
        <v>0</v>
      </c>
      <c r="H9" s="422">
        <f t="shared" ref="H9:H19" si="1">(C9*D9)*G9</f>
        <v>0</v>
      </c>
      <c r="I9" s="423" t="e">
        <f t="shared" ref="I9:I28" si="2">H9/$H$40</f>
        <v>#DIV/0!</v>
      </c>
      <c r="J9" s="883" t="s">
        <v>397</v>
      </c>
      <c r="K9" s="883" t="s">
        <v>399</v>
      </c>
      <c r="L9" s="884" t="s">
        <v>408</v>
      </c>
      <c r="M9" s="885" t="s">
        <v>404</v>
      </c>
      <c r="N9" s="884"/>
      <c r="O9" s="884"/>
    </row>
    <row r="10" spans="1:15" ht="34.5" customHeight="1" x14ac:dyDescent="0.2">
      <c r="A10" s="346"/>
      <c r="B10" s="414" t="s">
        <v>436</v>
      </c>
      <c r="C10" s="412"/>
      <c r="D10" s="424">
        <v>0.7</v>
      </c>
      <c r="E10" s="412"/>
      <c r="F10" s="412"/>
      <c r="G10" s="378">
        <f t="shared" si="0"/>
        <v>0</v>
      </c>
      <c r="H10" s="422">
        <f t="shared" si="1"/>
        <v>0</v>
      </c>
      <c r="I10" s="423" t="e">
        <f t="shared" si="2"/>
        <v>#DIV/0!</v>
      </c>
      <c r="J10" s="883"/>
      <c r="K10" s="883"/>
      <c r="L10" s="884"/>
      <c r="M10" s="885"/>
      <c r="N10" s="884"/>
      <c r="O10" s="884"/>
    </row>
    <row r="11" spans="1:15" ht="30" customHeight="1" x14ac:dyDescent="0.25">
      <c r="A11" s="346"/>
      <c r="B11" s="414" t="s">
        <v>435</v>
      </c>
      <c r="C11" s="412"/>
      <c r="D11" s="424">
        <v>0.5</v>
      </c>
      <c r="E11" s="412"/>
      <c r="F11" s="412"/>
      <c r="G11" s="378">
        <f t="shared" si="0"/>
        <v>0</v>
      </c>
      <c r="H11" s="422">
        <f t="shared" si="1"/>
        <v>0</v>
      </c>
      <c r="I11" s="423" t="e">
        <f t="shared" si="2"/>
        <v>#DIV/0!</v>
      </c>
      <c r="J11" s="883"/>
      <c r="K11" s="883"/>
      <c r="L11" s="884"/>
      <c r="M11" s="885"/>
      <c r="N11" s="884"/>
      <c r="O11" s="884"/>
    </row>
    <row r="12" spans="1:15" ht="21.75" customHeight="1" x14ac:dyDescent="0.25">
      <c r="A12" s="346"/>
      <c r="B12" s="414" t="s">
        <v>91</v>
      </c>
      <c r="C12" s="412"/>
      <c r="D12" s="424">
        <v>1</v>
      </c>
      <c r="E12" s="412"/>
      <c r="F12" s="412"/>
      <c r="G12" s="378">
        <f t="shared" si="0"/>
        <v>0</v>
      </c>
      <c r="H12" s="422">
        <f t="shared" si="1"/>
        <v>0</v>
      </c>
      <c r="I12" s="423" t="e">
        <f t="shared" si="2"/>
        <v>#DIV/0!</v>
      </c>
      <c r="J12" s="883"/>
      <c r="K12" s="883"/>
      <c r="L12" s="884"/>
      <c r="M12" s="885"/>
      <c r="N12" s="884"/>
      <c r="O12" s="884"/>
    </row>
    <row r="13" spans="1:15" ht="21.75" customHeight="1" x14ac:dyDescent="0.2">
      <c r="A13" s="346"/>
      <c r="B13" s="414" t="s">
        <v>92</v>
      </c>
      <c r="C13" s="412"/>
      <c r="D13" s="424">
        <v>0.3</v>
      </c>
      <c r="E13" s="412"/>
      <c r="F13" s="412"/>
      <c r="G13" s="378">
        <f t="shared" si="0"/>
        <v>0</v>
      </c>
      <c r="H13" s="422">
        <f t="shared" si="1"/>
        <v>0</v>
      </c>
      <c r="I13" s="423" t="e">
        <f t="shared" si="2"/>
        <v>#DIV/0!</v>
      </c>
      <c r="J13" s="883"/>
      <c r="K13" s="883"/>
      <c r="L13" s="884"/>
      <c r="M13" s="885"/>
      <c r="N13" s="884"/>
      <c r="O13" s="884"/>
    </row>
    <row r="14" spans="1:15" ht="21.75" customHeight="1" x14ac:dyDescent="0.25">
      <c r="A14" s="346"/>
      <c r="B14" s="414" t="s">
        <v>93</v>
      </c>
      <c r="C14" s="412"/>
      <c r="D14" s="424"/>
      <c r="E14" s="412"/>
      <c r="F14" s="412"/>
      <c r="G14" s="378">
        <f t="shared" si="0"/>
        <v>0</v>
      </c>
      <c r="H14" s="422">
        <f t="shared" si="1"/>
        <v>0</v>
      </c>
      <c r="I14" s="423" t="e">
        <f t="shared" si="2"/>
        <v>#DIV/0!</v>
      </c>
      <c r="J14" s="883"/>
      <c r="K14" s="883"/>
      <c r="L14" s="884"/>
      <c r="M14" s="885"/>
      <c r="N14" s="884"/>
      <c r="O14" s="884"/>
    </row>
    <row r="15" spans="1:15" ht="21.75" customHeight="1" x14ac:dyDescent="0.2">
      <c r="A15" s="346"/>
      <c r="B15" s="414" t="s">
        <v>26</v>
      </c>
      <c r="C15" s="412"/>
      <c r="D15" s="424">
        <v>0.8</v>
      </c>
      <c r="E15" s="412"/>
      <c r="F15" s="412"/>
      <c r="G15" s="378">
        <f t="shared" si="0"/>
        <v>0</v>
      </c>
      <c r="H15" s="422">
        <f t="shared" si="1"/>
        <v>0</v>
      </c>
      <c r="I15" s="423" t="e">
        <f t="shared" si="2"/>
        <v>#DIV/0!</v>
      </c>
      <c r="J15" s="883"/>
      <c r="K15" s="883"/>
      <c r="L15" s="884"/>
      <c r="M15" s="885"/>
      <c r="N15" s="884"/>
      <c r="O15" s="884"/>
    </row>
    <row r="16" spans="1:15" ht="21.75" customHeight="1" x14ac:dyDescent="0.25">
      <c r="A16" s="346"/>
      <c r="B16" s="414" t="s">
        <v>94</v>
      </c>
      <c r="C16" s="412"/>
      <c r="D16" s="424">
        <v>0.4</v>
      </c>
      <c r="E16" s="420"/>
      <c r="F16" s="420"/>
      <c r="G16" s="378">
        <f t="shared" si="0"/>
        <v>0</v>
      </c>
      <c r="H16" s="422">
        <f t="shared" si="1"/>
        <v>0</v>
      </c>
      <c r="I16" s="423" t="e">
        <f t="shared" si="2"/>
        <v>#DIV/0!</v>
      </c>
      <c r="J16" s="883"/>
      <c r="K16" s="883"/>
      <c r="L16" s="884"/>
      <c r="M16" s="885"/>
      <c r="N16" s="884"/>
      <c r="O16" s="884"/>
    </row>
    <row r="17" spans="1:15" ht="21.75" customHeight="1" x14ac:dyDescent="0.25">
      <c r="A17" s="346"/>
      <c r="B17" s="414" t="s">
        <v>95</v>
      </c>
      <c r="C17" s="425"/>
      <c r="D17" s="424"/>
      <c r="E17" s="412"/>
      <c r="F17" s="412"/>
      <c r="G17" s="378">
        <f t="shared" si="0"/>
        <v>0</v>
      </c>
      <c r="H17" s="422">
        <f t="shared" si="1"/>
        <v>0</v>
      </c>
      <c r="I17" s="423" t="e">
        <f t="shared" si="2"/>
        <v>#DIV/0!</v>
      </c>
      <c r="J17" s="883"/>
      <c r="K17" s="883"/>
      <c r="L17" s="884"/>
      <c r="M17" s="885"/>
      <c r="N17" s="884"/>
      <c r="O17" s="884"/>
    </row>
    <row r="18" spans="1:15" ht="21.75" customHeight="1" x14ac:dyDescent="0.25">
      <c r="A18" s="346"/>
      <c r="B18" s="318"/>
      <c r="C18" s="425"/>
      <c r="D18" s="424"/>
      <c r="E18" s="425"/>
      <c r="F18" s="425"/>
      <c r="G18" s="378">
        <f t="shared" si="0"/>
        <v>0</v>
      </c>
      <c r="H18" s="422">
        <f t="shared" si="1"/>
        <v>0</v>
      </c>
      <c r="I18" s="423" t="e">
        <f t="shared" si="2"/>
        <v>#DIV/0!</v>
      </c>
      <c r="J18" s="883"/>
      <c r="K18" s="883"/>
      <c r="L18" s="884"/>
      <c r="M18" s="885"/>
      <c r="N18" s="884"/>
      <c r="O18" s="884"/>
    </row>
    <row r="19" spans="1:15" ht="21.75" customHeight="1" thickBot="1" x14ac:dyDescent="0.3">
      <c r="A19" s="346"/>
      <c r="B19" s="426"/>
      <c r="C19" s="427"/>
      <c r="D19" s="428"/>
      <c r="E19" s="427"/>
      <c r="F19" s="427"/>
      <c r="G19" s="384">
        <f t="shared" si="0"/>
        <v>0</v>
      </c>
      <c r="H19" s="429">
        <f t="shared" si="1"/>
        <v>0</v>
      </c>
      <c r="I19" s="430" t="e">
        <f t="shared" si="2"/>
        <v>#DIV/0!</v>
      </c>
      <c r="J19" s="883"/>
      <c r="K19" s="883"/>
      <c r="L19" s="884"/>
      <c r="M19" s="885"/>
      <c r="N19" s="884"/>
      <c r="O19" s="884"/>
    </row>
    <row r="20" spans="1:15" ht="63.75" thickBot="1" x14ac:dyDescent="0.25">
      <c r="A20" s="346"/>
      <c r="B20" s="297" t="s">
        <v>27</v>
      </c>
      <c r="C20" s="297" t="s">
        <v>23</v>
      </c>
      <c r="D20" s="297" t="s">
        <v>422</v>
      </c>
      <c r="E20" s="297" t="s">
        <v>431</v>
      </c>
      <c r="F20" s="297" t="s">
        <v>432</v>
      </c>
      <c r="G20" s="297" t="s">
        <v>96</v>
      </c>
      <c r="H20" s="297" t="s">
        <v>24</v>
      </c>
      <c r="I20" s="417" t="s">
        <v>97</v>
      </c>
      <c r="J20" s="537" t="s">
        <v>438</v>
      </c>
      <c r="K20" s="537" t="s">
        <v>420</v>
      </c>
      <c r="L20" s="537" t="s">
        <v>440</v>
      </c>
      <c r="M20" s="537" t="s">
        <v>423</v>
      </c>
      <c r="N20" s="537" t="s">
        <v>401</v>
      </c>
      <c r="O20" s="537" t="s">
        <v>425</v>
      </c>
    </row>
    <row r="21" spans="1:15" ht="30" x14ac:dyDescent="0.2">
      <c r="A21" s="346"/>
      <c r="B21" s="413" t="s">
        <v>439</v>
      </c>
      <c r="C21" s="420"/>
      <c r="D21" s="421">
        <v>0.9</v>
      </c>
      <c r="E21" s="420"/>
      <c r="F21" s="420"/>
      <c r="G21" s="377">
        <f t="shared" si="0"/>
        <v>0</v>
      </c>
      <c r="H21" s="422">
        <f>C21*D21*G21</f>
        <v>0</v>
      </c>
      <c r="I21" s="423" t="e">
        <f t="shared" si="2"/>
        <v>#DIV/0!</v>
      </c>
      <c r="J21" s="883"/>
      <c r="K21" s="883"/>
      <c r="L21" s="885"/>
      <c r="M21" s="885"/>
      <c r="N21" s="884" t="s">
        <v>434</v>
      </c>
      <c r="O21" s="884"/>
    </row>
    <row r="22" spans="1:15" ht="22.5" customHeight="1" x14ac:dyDescent="0.2">
      <c r="A22" s="346"/>
      <c r="B22" s="414" t="s">
        <v>98</v>
      </c>
      <c r="C22" s="412"/>
      <c r="D22" s="424">
        <v>0.4</v>
      </c>
      <c r="E22" s="412"/>
      <c r="F22" s="412"/>
      <c r="G22" s="378">
        <f t="shared" si="0"/>
        <v>0</v>
      </c>
      <c r="H22" s="422">
        <f>C22*D22*G22</f>
        <v>0</v>
      </c>
      <c r="I22" s="423" t="e">
        <f t="shared" si="2"/>
        <v>#DIV/0!</v>
      </c>
      <c r="J22" s="883"/>
      <c r="K22" s="883"/>
      <c r="L22" s="885"/>
      <c r="M22" s="885"/>
      <c r="N22" s="885"/>
      <c r="O22" s="884"/>
    </row>
    <row r="23" spans="1:15" ht="22.5" customHeight="1" x14ac:dyDescent="0.2">
      <c r="A23" s="346"/>
      <c r="B23" s="414" t="s">
        <v>28</v>
      </c>
      <c r="C23" s="412"/>
      <c r="D23" s="424">
        <v>0.7</v>
      </c>
      <c r="E23" s="412"/>
      <c r="F23" s="412"/>
      <c r="G23" s="378">
        <f t="shared" si="0"/>
        <v>0</v>
      </c>
      <c r="H23" s="422">
        <f t="shared" ref="H23:H28" si="3">C23*D23*G23</f>
        <v>0</v>
      </c>
      <c r="I23" s="423" t="e">
        <f t="shared" si="2"/>
        <v>#DIV/0!</v>
      </c>
      <c r="J23" s="883"/>
      <c r="K23" s="883"/>
      <c r="L23" s="885"/>
      <c r="M23" s="885"/>
      <c r="N23" s="885"/>
      <c r="O23" s="884"/>
    </row>
    <row r="24" spans="1:15" ht="22.5" customHeight="1" x14ac:dyDescent="0.2">
      <c r="A24" s="346"/>
      <c r="B24" s="414" t="s">
        <v>93</v>
      </c>
      <c r="C24" s="412"/>
      <c r="D24" s="424">
        <v>0.5</v>
      </c>
      <c r="E24" s="412"/>
      <c r="F24" s="412"/>
      <c r="G24" s="378">
        <f>E24*F24</f>
        <v>0</v>
      </c>
      <c r="H24" s="422">
        <f t="shared" si="3"/>
        <v>0</v>
      </c>
      <c r="I24" s="423" t="e">
        <f t="shared" si="2"/>
        <v>#DIV/0!</v>
      </c>
      <c r="J24" s="883"/>
      <c r="K24" s="883"/>
      <c r="L24" s="885"/>
      <c r="M24" s="885"/>
      <c r="N24" s="885"/>
      <c r="O24" s="884"/>
    </row>
    <row r="25" spans="1:15" ht="22.5" customHeight="1" x14ac:dyDescent="0.2">
      <c r="A25" s="346"/>
      <c r="B25" s="414" t="s">
        <v>26</v>
      </c>
      <c r="C25" s="412"/>
      <c r="D25" s="424">
        <v>1</v>
      </c>
      <c r="E25" s="412"/>
      <c r="F25" s="412"/>
      <c r="G25" s="378">
        <f>E25*F25</f>
        <v>0</v>
      </c>
      <c r="H25" s="422">
        <f t="shared" si="3"/>
        <v>0</v>
      </c>
      <c r="I25" s="423" t="e">
        <f t="shared" si="2"/>
        <v>#DIV/0!</v>
      </c>
      <c r="J25" s="883"/>
      <c r="K25" s="883"/>
      <c r="L25" s="885"/>
      <c r="M25" s="885"/>
      <c r="N25" s="885"/>
      <c r="O25" s="884"/>
    </row>
    <row r="26" spans="1:15" ht="22.5" customHeight="1" x14ac:dyDescent="0.35">
      <c r="A26" s="346"/>
      <c r="B26" s="318"/>
      <c r="C26" s="412"/>
      <c r="D26" s="424">
        <v>0.3</v>
      </c>
      <c r="E26" s="412"/>
      <c r="F26" s="412"/>
      <c r="G26" s="378">
        <f>E26*F26</f>
        <v>0</v>
      </c>
      <c r="H26" s="422">
        <f t="shared" si="3"/>
        <v>0</v>
      </c>
      <c r="I26" s="423" t="e">
        <f t="shared" si="2"/>
        <v>#DIV/0!</v>
      </c>
      <c r="J26" s="883"/>
      <c r="K26" s="883"/>
      <c r="L26" s="885"/>
      <c r="M26" s="885"/>
      <c r="N26" s="885"/>
      <c r="O26" s="884"/>
    </row>
    <row r="27" spans="1:15" ht="22.5" customHeight="1" x14ac:dyDescent="0.35">
      <c r="A27" s="346"/>
      <c r="B27" s="318"/>
      <c r="C27" s="412"/>
      <c r="D27" s="424"/>
      <c r="E27" s="412"/>
      <c r="F27" s="412"/>
      <c r="G27" s="378">
        <f>E27*F27</f>
        <v>0</v>
      </c>
      <c r="H27" s="422">
        <f t="shared" si="3"/>
        <v>0</v>
      </c>
      <c r="I27" s="423" t="e">
        <f t="shared" si="2"/>
        <v>#DIV/0!</v>
      </c>
      <c r="J27" s="883"/>
      <c r="K27" s="883"/>
      <c r="L27" s="885"/>
      <c r="M27" s="885"/>
      <c r="N27" s="885"/>
      <c r="O27" s="884"/>
    </row>
    <row r="28" spans="1:15" ht="22.5" customHeight="1" thickBot="1" x14ac:dyDescent="0.4">
      <c r="A28" s="346"/>
      <c r="B28" s="426"/>
      <c r="C28" s="427"/>
      <c r="D28" s="428"/>
      <c r="E28" s="427"/>
      <c r="F28" s="427"/>
      <c r="G28" s="384">
        <f>E28*F28</f>
        <v>0</v>
      </c>
      <c r="H28" s="429">
        <f t="shared" si="3"/>
        <v>0</v>
      </c>
      <c r="I28" s="431" t="e">
        <f t="shared" si="2"/>
        <v>#DIV/0!</v>
      </c>
      <c r="J28" s="883"/>
      <c r="K28" s="883"/>
      <c r="L28" s="885"/>
      <c r="M28" s="885"/>
      <c r="N28" s="886"/>
      <c r="O28" s="884"/>
    </row>
    <row r="29" spans="1:15" ht="63.75" thickBot="1" x14ac:dyDescent="0.25">
      <c r="A29" s="346"/>
      <c r="B29" s="323" t="s">
        <v>426</v>
      </c>
      <c r="C29" s="680" t="s">
        <v>411</v>
      </c>
      <c r="D29" s="688"/>
      <c r="E29" s="297" t="s">
        <v>416</v>
      </c>
      <c r="F29" s="297" t="s">
        <v>4</v>
      </c>
      <c r="G29" s="297" t="s">
        <v>413</v>
      </c>
      <c r="H29" s="297" t="s">
        <v>24</v>
      </c>
      <c r="I29" s="417" t="s">
        <v>97</v>
      </c>
      <c r="J29" s="537" t="s">
        <v>438</v>
      </c>
      <c r="K29" s="537" t="s">
        <v>420</v>
      </c>
      <c r="L29" s="537" t="s">
        <v>440</v>
      </c>
      <c r="M29" s="537" t="s">
        <v>423</v>
      </c>
      <c r="N29" s="537" t="s">
        <v>401</v>
      </c>
      <c r="O29" s="537" t="s">
        <v>425</v>
      </c>
    </row>
    <row r="30" spans="1:15" ht="29.25" customHeight="1" x14ac:dyDescent="0.2">
      <c r="A30" s="346"/>
      <c r="B30" s="527" t="s">
        <v>414</v>
      </c>
      <c r="C30" s="832" t="s">
        <v>16</v>
      </c>
      <c r="D30" s="832"/>
      <c r="E30" s="529"/>
      <c r="F30" s="532" t="str">
        <f>IF(C30=$F$202,$H$202,IF(C30=$F$203,$H$203,IF(C30=$F$204,$H$204,IF(C30=$F$205,$H$205," "))))</f>
        <v>Liter</v>
      </c>
      <c r="G30" s="530">
        <f>IF(C30=$F$202,$G$202,IF(C30=$F$203,$G$203,IF(C30=$F$204,$G$204,IF(C30=$F$205,$G$205," "))))</f>
        <v>8.85</v>
      </c>
      <c r="H30" s="429">
        <f>E30*G30</f>
        <v>0</v>
      </c>
      <c r="I30" s="430" t="e">
        <f>H30/$H$40</f>
        <v>#DIV/0!</v>
      </c>
      <c r="J30" s="883"/>
      <c r="K30" s="883"/>
      <c r="L30" s="883"/>
      <c r="M30" s="883"/>
      <c r="N30" s="883"/>
      <c r="O30" s="884"/>
    </row>
    <row r="31" spans="1:15" ht="29.25" customHeight="1" x14ac:dyDescent="0.2">
      <c r="A31" s="346"/>
      <c r="B31" s="526" t="s">
        <v>414</v>
      </c>
      <c r="C31" s="831" t="s">
        <v>15</v>
      </c>
      <c r="D31" s="831"/>
      <c r="E31" s="528"/>
      <c r="F31" s="533" t="str">
        <f>IF(C31=$F$202,$H$202,IF(C31=$F$203,$H$203,IF(C31=$F$204,$H$204,IF(C31=$F$205,$H$205," "))))</f>
        <v>Liter</v>
      </c>
      <c r="G31" s="531">
        <f>IF(C31=$F$202,$G$202,IF(C31=$F$203,$G$203,IF(C31=$F$204,$G$204,IF(C31=$F$205,$G$205," "))))</f>
        <v>9.9</v>
      </c>
      <c r="H31" s="378">
        <f>E31*G31</f>
        <v>0</v>
      </c>
      <c r="I31" s="431" t="e">
        <f>H31/$H$40</f>
        <v>#DIV/0!</v>
      </c>
      <c r="J31" s="883"/>
      <c r="K31" s="883"/>
      <c r="L31" s="883"/>
      <c r="M31" s="883"/>
      <c r="N31" s="883"/>
      <c r="O31" s="884"/>
    </row>
    <row r="32" spans="1:15" ht="26.25" customHeight="1" x14ac:dyDescent="0.2">
      <c r="A32" s="346"/>
      <c r="B32" s="526" t="s">
        <v>415</v>
      </c>
      <c r="C32" s="831" t="s">
        <v>410</v>
      </c>
      <c r="D32" s="831"/>
      <c r="E32" s="528"/>
      <c r="F32" s="533" t="str">
        <f>IF(C32=$F$202,$H$202,IF(C32=$F$203,$H$203,IF(C32=$F$204,$H$204,IF(C32=$F$205,$H$205," "))))</f>
        <v>kg</v>
      </c>
      <c r="G32" s="531">
        <f>IF(C32=$F$202,$G$202,IF(C32=$F$203,$G$203,IF(C32=$F$204,$G$204,IF(C32=$F$205,$G$205," "))))</f>
        <v>12.9</v>
      </c>
      <c r="H32" s="378">
        <f>E32*G32</f>
        <v>0</v>
      </c>
      <c r="I32" s="431" t="e">
        <f>H32/$H$40</f>
        <v>#DIV/0!</v>
      </c>
      <c r="J32" s="883"/>
      <c r="K32" s="883"/>
      <c r="L32" s="883"/>
      <c r="M32" s="883"/>
      <c r="N32" s="883"/>
      <c r="O32" s="884"/>
    </row>
    <row r="33" spans="1:15" ht="26.25" customHeight="1" x14ac:dyDescent="0.2">
      <c r="A33" s="346"/>
      <c r="B33" s="526" t="s">
        <v>412</v>
      </c>
      <c r="C33" s="831" t="s">
        <v>409</v>
      </c>
      <c r="D33" s="831"/>
      <c r="E33" s="528"/>
      <c r="F33" s="533" t="str">
        <f>IF(C33=$F$202,$H$202,IF(C33=$F$203,$H$203,IF(C33=$F$204,$H$204,IF(C33=$F$205,$H$205," "))))</f>
        <v>kg</v>
      </c>
      <c r="G33" s="531">
        <f>IF(C33=$F$202,$G$202,IF(C33=$F$203,$G$203,IF(C33=$F$204,$G$204,IF(C33=$F$205,$G$205," "))))</f>
        <v>12.44</v>
      </c>
      <c r="H33" s="378">
        <f>E33*G33</f>
        <v>0</v>
      </c>
      <c r="I33" s="431" t="e">
        <f>H33/$H$40</f>
        <v>#DIV/0!</v>
      </c>
      <c r="J33" s="883"/>
      <c r="K33" s="883"/>
      <c r="L33" s="883"/>
      <c r="M33" s="883"/>
      <c r="N33" s="883"/>
      <c r="O33" s="884"/>
    </row>
    <row r="34" spans="1:15" ht="24.75" customHeight="1" x14ac:dyDescent="0.2">
      <c r="A34" s="346"/>
      <c r="B34" s="526" t="s">
        <v>29</v>
      </c>
      <c r="C34" s="831" t="s">
        <v>15</v>
      </c>
      <c r="D34" s="831"/>
      <c r="E34" s="528"/>
      <c r="F34" s="533" t="str">
        <f>IF(C34=$F$202,$H$202,IF(C34=$F$203,$H$203,IF(C34=$F$204,$H$204,IF(C34=$F$205,$H$205," "))))</f>
        <v>Liter</v>
      </c>
      <c r="G34" s="531">
        <f>IF(C34=$F$202,$G$202,IF(C34=$F$203,$G$203,IF(C34=$F$204,$G$204,IF(C34=$F$205,$G$205," "))))</f>
        <v>9.9</v>
      </c>
      <c r="H34" s="378">
        <f>E34*G34</f>
        <v>0</v>
      </c>
      <c r="I34" s="431" t="e">
        <f>H34/$H$40</f>
        <v>#DIV/0!</v>
      </c>
      <c r="J34" s="883"/>
      <c r="K34" s="883"/>
      <c r="L34" s="887"/>
      <c r="M34" s="883"/>
      <c r="N34" s="887"/>
      <c r="O34" s="884"/>
    </row>
    <row r="35" spans="1:15" s="236" customFormat="1" ht="24.75" customHeight="1" x14ac:dyDescent="0.2">
      <c r="A35" s="517"/>
      <c r="B35" s="418"/>
      <c r="C35" s="518"/>
      <c r="D35" s="518"/>
      <c r="E35" s="518"/>
      <c r="F35" s="518"/>
      <c r="G35" s="518"/>
      <c r="H35" s="519"/>
      <c r="I35" s="512"/>
      <c r="J35" s="538"/>
      <c r="K35" s="538"/>
      <c r="L35" s="512"/>
      <c r="M35" s="512"/>
      <c r="N35" s="512"/>
    </row>
    <row r="36" spans="1:15" s="236" customFormat="1" ht="15.75" thickBot="1" x14ac:dyDescent="0.25">
      <c r="A36" s="517"/>
      <c r="B36" s="511"/>
      <c r="C36" s="518"/>
      <c r="D36" s="518"/>
      <c r="E36" s="518"/>
      <c r="F36" s="518"/>
      <c r="G36" s="518"/>
      <c r="H36" s="519"/>
      <c r="I36" s="512"/>
      <c r="J36" s="538"/>
      <c r="K36" s="538"/>
      <c r="L36" s="512"/>
      <c r="M36" s="512"/>
      <c r="N36" s="512"/>
    </row>
    <row r="37" spans="1:15" ht="23.25" customHeight="1" x14ac:dyDescent="0.2">
      <c r="A37" s="346"/>
      <c r="B37" s="837" t="s">
        <v>30</v>
      </c>
      <c r="C37" s="838"/>
      <c r="D37" s="838"/>
      <c r="E37" s="838"/>
      <c r="F37" s="838"/>
      <c r="G37" s="838"/>
      <c r="H37" s="565">
        <f>SUM(H8:H19)</f>
        <v>0</v>
      </c>
      <c r="I37" s="512"/>
      <c r="J37" s="538"/>
      <c r="K37" s="538"/>
      <c r="L37" s="512"/>
      <c r="M37" s="512"/>
      <c r="N37" s="512"/>
    </row>
    <row r="38" spans="1:15" ht="25.5" customHeight="1" x14ac:dyDescent="0.2">
      <c r="A38" s="346"/>
      <c r="B38" s="835" t="s">
        <v>31</v>
      </c>
      <c r="C38" s="836"/>
      <c r="D38" s="836"/>
      <c r="E38" s="836"/>
      <c r="F38" s="836"/>
      <c r="G38" s="836"/>
      <c r="H38" s="566">
        <f>SUM(H21:H28)</f>
        <v>0</v>
      </c>
      <c r="I38" s="512"/>
      <c r="J38" s="538"/>
      <c r="K38" s="538"/>
      <c r="L38" s="512"/>
      <c r="M38" s="512"/>
      <c r="N38" s="512"/>
    </row>
    <row r="39" spans="1:15" ht="29.25" customHeight="1" thickBot="1" x14ac:dyDescent="0.25">
      <c r="A39" s="346"/>
      <c r="B39" s="833" t="s">
        <v>32</v>
      </c>
      <c r="C39" s="834"/>
      <c r="D39" s="834"/>
      <c r="E39" s="834"/>
      <c r="F39" s="834"/>
      <c r="G39" s="834"/>
      <c r="H39" s="567">
        <f>SUM(H30:H34)</f>
        <v>0</v>
      </c>
      <c r="I39" s="512"/>
      <c r="J39" s="538"/>
      <c r="K39" s="538"/>
      <c r="L39" s="512"/>
      <c r="M39" s="512"/>
      <c r="N39" s="512"/>
    </row>
    <row r="40" spans="1:15" ht="61.5" customHeight="1" thickBot="1" x14ac:dyDescent="0.25">
      <c r="A40" s="346"/>
      <c r="B40" s="434" t="s">
        <v>418</v>
      </c>
      <c r="C40" s="564">
        <f>Inhaltsverzeichnis!D18</f>
        <v>2017</v>
      </c>
      <c r="D40" s="558"/>
      <c r="E40" s="557"/>
      <c r="F40" s="557"/>
      <c r="G40" s="568" t="s">
        <v>115</v>
      </c>
      <c r="H40" s="569">
        <f>IF(C40='2.a Energieinput und Emissionen'!E45,'2.a Energieinput und Emissionen'!E56,IF(C40='2.a Energieinput und Emissionen'!F45,'2.a Energieinput und Emissionen'!F56,IF(C40='2.a Energieinput und Emissionen'!G45,'2.a Energieinput und Emissionen'!G56,IF(C40='2.a Energieinput und Emissionen'!H45,'2.a Energieinput und Emissionen'!H56,IF(C40='2.a Energieinput und Emissionen'!I45,'2.a Energieinput und Emissionen'!I56,IF(C40='2.a Energieinput und Emissionen'!J45,'2.a Energieinput und Emissionen'!J56))))))</f>
        <v>0</v>
      </c>
      <c r="I40" s="512"/>
      <c r="J40" s="538"/>
      <c r="K40" s="538"/>
      <c r="L40" s="512"/>
      <c r="M40" s="512"/>
      <c r="N40" s="512"/>
    </row>
    <row r="41" spans="1:15" ht="16.5" thickBot="1" x14ac:dyDescent="0.25">
      <c r="A41" s="346"/>
      <c r="B41" s="570"/>
      <c r="C41" s="571"/>
      <c r="D41" s="571"/>
      <c r="E41" s="571"/>
      <c r="F41" s="571"/>
      <c r="G41" s="571"/>
      <c r="H41" s="520"/>
      <c r="I41" s="396"/>
      <c r="J41" s="356"/>
      <c r="K41" s="356"/>
      <c r="L41" s="396"/>
      <c r="M41" s="396"/>
      <c r="N41" s="396"/>
    </row>
    <row r="42" spans="1:15" ht="25.5" customHeight="1" thickBot="1" x14ac:dyDescent="0.25">
      <c r="A42" s="346"/>
      <c r="B42" s="680" t="s">
        <v>33</v>
      </c>
      <c r="C42" s="681"/>
      <c r="D42" s="681"/>
      <c r="E42" s="681"/>
      <c r="F42" s="681"/>
      <c r="G42" s="688"/>
      <c r="H42" s="435" t="e">
        <f>(H39+H37+H38)/H40</f>
        <v>#DIV/0!</v>
      </c>
      <c r="I42" s="433"/>
      <c r="J42" s="539"/>
      <c r="K42" s="539"/>
      <c r="L42" s="433"/>
      <c r="M42" s="433"/>
      <c r="N42" s="433"/>
      <c r="O42" s="433"/>
    </row>
    <row r="43" spans="1:15" x14ac:dyDescent="0.2">
      <c r="A43" s="346"/>
      <c r="B43" s="436"/>
      <c r="C43" s="436"/>
      <c r="D43" s="436"/>
      <c r="E43" s="436"/>
      <c r="F43" s="436"/>
      <c r="G43" s="436"/>
      <c r="H43" s="436"/>
      <c r="I43" s="437"/>
      <c r="J43" s="437"/>
      <c r="K43" s="437"/>
      <c r="L43" s="437"/>
      <c r="M43" s="437"/>
      <c r="N43" s="437"/>
      <c r="O43" s="437"/>
    </row>
    <row r="44" spans="1:15" ht="15.75" thickBot="1" x14ac:dyDescent="0.25">
      <c r="A44" s="346"/>
      <c r="B44" s="436"/>
      <c r="C44" s="436"/>
      <c r="D44" s="436"/>
      <c r="E44" s="436"/>
      <c r="F44" s="436"/>
      <c r="G44" s="436"/>
      <c r="H44" s="436"/>
      <c r="I44" s="436"/>
      <c r="J44" s="436"/>
      <c r="K44" s="436"/>
      <c r="L44" s="436"/>
      <c r="M44" s="436"/>
      <c r="N44" s="436"/>
      <c r="O44" s="436"/>
    </row>
    <row r="45" spans="1:15" s="164" customFormat="1" ht="31.5" customHeight="1" thickBot="1" x14ac:dyDescent="0.3">
      <c r="A45" s="346"/>
      <c r="B45" s="680" t="s">
        <v>34</v>
      </c>
      <c r="C45" s="681"/>
      <c r="D45" s="681"/>
      <c r="E45" s="681"/>
      <c r="F45" s="681"/>
      <c r="G45" s="681"/>
      <c r="H45" s="681"/>
      <c r="I45" s="682"/>
    </row>
    <row r="46" spans="1:15" x14ac:dyDescent="0.2">
      <c r="B46" s="298"/>
      <c r="C46" s="298"/>
      <c r="D46" s="298"/>
      <c r="E46" s="298"/>
      <c r="F46" s="298"/>
      <c r="G46" s="298"/>
      <c r="H46" s="298"/>
      <c r="I46" s="298"/>
      <c r="J46" s="298"/>
      <c r="K46" s="298"/>
      <c r="L46" s="298"/>
      <c r="M46" s="298"/>
    </row>
    <row r="47" spans="1:15" x14ac:dyDescent="0.2">
      <c r="B47" s="298"/>
      <c r="C47" s="298"/>
      <c r="D47" s="298"/>
      <c r="E47" s="298"/>
      <c r="F47" s="298"/>
      <c r="G47" s="298"/>
      <c r="H47" s="298"/>
      <c r="I47" s="298"/>
      <c r="J47" s="298"/>
      <c r="K47" s="298"/>
      <c r="L47" s="298"/>
      <c r="M47" s="298"/>
    </row>
    <row r="48" spans="1:15" x14ac:dyDescent="0.2">
      <c r="B48" s="298"/>
      <c r="C48" s="298"/>
      <c r="D48" s="298"/>
      <c r="E48" s="298"/>
      <c r="F48" s="298"/>
      <c r="G48" s="298"/>
      <c r="H48" s="298"/>
      <c r="I48" s="298"/>
      <c r="J48" s="298"/>
      <c r="K48" s="298"/>
      <c r="L48" s="298"/>
      <c r="M48" s="298"/>
    </row>
    <row r="49" spans="2:15" x14ac:dyDescent="0.2">
      <c r="B49" s="298"/>
      <c r="C49" s="298"/>
      <c r="D49" s="298"/>
      <c r="E49" s="298"/>
      <c r="F49" s="298"/>
      <c r="G49" s="298"/>
      <c r="H49" s="298"/>
      <c r="I49" s="298"/>
      <c r="J49" s="298"/>
      <c r="K49" s="298"/>
      <c r="L49" s="298"/>
      <c r="M49" s="298"/>
    </row>
    <row r="50" spans="2:15" x14ac:dyDescent="0.2">
      <c r="B50" s="298"/>
      <c r="C50" s="298"/>
      <c r="D50" s="298"/>
      <c r="E50" s="298"/>
      <c r="F50" s="298"/>
      <c r="G50" s="298"/>
      <c r="H50" s="298"/>
      <c r="I50" s="298"/>
      <c r="J50" s="298"/>
      <c r="K50" s="298"/>
      <c r="L50" s="298"/>
      <c r="M50" s="298"/>
    </row>
    <row r="51" spans="2:15" x14ac:dyDescent="0.2">
      <c r="B51" s="298"/>
      <c r="C51" s="298"/>
      <c r="D51" s="298"/>
      <c r="E51" s="298"/>
      <c r="F51" s="298"/>
      <c r="G51" s="298"/>
      <c r="H51" s="298"/>
      <c r="I51" s="298"/>
      <c r="J51" s="298"/>
      <c r="K51" s="298"/>
      <c r="L51" s="298"/>
      <c r="M51" s="298"/>
    </row>
    <row r="52" spans="2:15" x14ac:dyDescent="0.2">
      <c r="B52" s="298"/>
      <c r="C52" s="298"/>
      <c r="D52" s="298"/>
      <c r="E52" s="298"/>
      <c r="F52" s="298"/>
      <c r="G52" s="298"/>
      <c r="H52" s="298"/>
      <c r="I52" s="298"/>
      <c r="J52" s="298"/>
      <c r="K52" s="298"/>
      <c r="L52" s="298"/>
      <c r="M52" s="298"/>
    </row>
    <row r="53" spans="2:15" x14ac:dyDescent="0.2">
      <c r="B53" s="298"/>
      <c r="C53" s="298"/>
      <c r="D53" s="298"/>
      <c r="E53" s="298"/>
      <c r="F53" s="298"/>
      <c r="G53" s="298"/>
      <c r="H53" s="298"/>
      <c r="I53" s="298"/>
      <c r="J53" s="298"/>
      <c r="K53" s="298"/>
      <c r="L53" s="298"/>
      <c r="M53" s="298"/>
    </row>
    <row r="54" spans="2:15" x14ac:dyDescent="0.2">
      <c r="B54" s="298"/>
      <c r="C54" s="298"/>
      <c r="D54" s="298"/>
      <c r="E54" s="298"/>
      <c r="F54" s="298"/>
      <c r="G54" s="298"/>
      <c r="H54" s="298"/>
      <c r="I54" s="298"/>
      <c r="J54" s="298"/>
      <c r="K54" s="298"/>
      <c r="L54" s="298"/>
      <c r="M54" s="298"/>
    </row>
    <row r="55" spans="2:15" x14ac:dyDescent="0.2">
      <c r="B55" s="298"/>
      <c r="C55" s="298"/>
      <c r="D55" s="298"/>
      <c r="E55" s="298"/>
      <c r="F55" s="298"/>
      <c r="G55" s="298"/>
      <c r="H55" s="298"/>
      <c r="I55" s="298"/>
      <c r="J55" s="298"/>
      <c r="K55" s="298"/>
      <c r="L55" s="298"/>
      <c r="M55" s="298"/>
    </row>
    <row r="56" spans="2:15" x14ac:dyDescent="0.2">
      <c r="B56" s="298"/>
      <c r="C56" s="298"/>
      <c r="D56" s="298"/>
      <c r="E56" s="298"/>
      <c r="F56" s="298"/>
      <c r="G56" s="298"/>
      <c r="H56" s="298"/>
      <c r="I56" s="298"/>
      <c r="J56" s="298"/>
      <c r="K56" s="298"/>
      <c r="L56" s="298"/>
      <c r="M56" s="298"/>
      <c r="N56" s="298"/>
      <c r="O56" s="298"/>
    </row>
    <row r="57" spans="2:15" x14ac:dyDescent="0.2">
      <c r="B57" s="298"/>
      <c r="C57" s="298"/>
      <c r="D57" s="298"/>
      <c r="E57" s="298"/>
      <c r="F57" s="298"/>
      <c r="G57" s="298"/>
      <c r="H57" s="298"/>
      <c r="I57" s="298"/>
      <c r="J57" s="298"/>
      <c r="K57" s="298"/>
      <c r="L57" s="298"/>
      <c r="M57" s="298"/>
      <c r="N57" s="298"/>
      <c r="O57" s="298"/>
    </row>
    <row r="58" spans="2:15" x14ac:dyDescent="0.2">
      <c r="B58" s="298"/>
      <c r="C58" s="298"/>
      <c r="D58" s="298"/>
      <c r="E58" s="298"/>
      <c r="F58" s="298"/>
      <c r="G58" s="298"/>
      <c r="H58" s="298"/>
      <c r="I58" s="298"/>
      <c r="J58" s="298"/>
      <c r="K58" s="298"/>
      <c r="L58" s="298"/>
      <c r="M58" s="298"/>
      <c r="N58" s="298"/>
      <c r="O58" s="298"/>
    </row>
    <row r="59" spans="2:15" x14ac:dyDescent="0.2">
      <c r="B59" s="298"/>
      <c r="C59" s="298"/>
      <c r="D59" s="298"/>
      <c r="E59" s="298"/>
      <c r="F59" s="298"/>
      <c r="G59" s="298"/>
      <c r="H59" s="298"/>
      <c r="I59" s="298"/>
      <c r="J59" s="298"/>
      <c r="K59" s="298"/>
      <c r="L59" s="298"/>
      <c r="M59" s="298"/>
      <c r="N59" s="298"/>
      <c r="O59" s="298"/>
    </row>
    <row r="60" spans="2:15" x14ac:dyDescent="0.2">
      <c r="B60" s="298"/>
      <c r="C60" s="298"/>
      <c r="D60" s="298"/>
      <c r="E60" s="298"/>
      <c r="F60" s="298"/>
      <c r="G60" s="298"/>
      <c r="H60" s="298"/>
      <c r="I60" s="298"/>
      <c r="J60" s="298"/>
      <c r="K60" s="298"/>
      <c r="L60" s="298"/>
      <c r="M60" s="298"/>
      <c r="N60" s="298"/>
      <c r="O60" s="298"/>
    </row>
    <row r="61" spans="2:15" x14ac:dyDescent="0.2">
      <c r="B61" s="298"/>
      <c r="C61" s="298"/>
      <c r="D61" s="298"/>
      <c r="E61" s="298"/>
      <c r="F61" s="298"/>
      <c r="G61" s="298"/>
      <c r="H61" s="298"/>
      <c r="I61" s="298"/>
      <c r="J61" s="298"/>
      <c r="K61" s="298"/>
      <c r="L61" s="298"/>
      <c r="M61" s="298"/>
      <c r="N61" s="298"/>
      <c r="O61" s="298"/>
    </row>
    <row r="62" spans="2:15" x14ac:dyDescent="0.2">
      <c r="B62" s="298"/>
      <c r="C62" s="298"/>
      <c r="D62" s="298"/>
      <c r="E62" s="298"/>
      <c r="F62" s="298"/>
      <c r="G62" s="298"/>
      <c r="H62" s="298"/>
      <c r="I62" s="298"/>
      <c r="J62" s="298"/>
      <c r="K62" s="298"/>
      <c r="L62" s="298"/>
      <c r="M62" s="298"/>
      <c r="N62" s="298"/>
      <c r="O62" s="298"/>
    </row>
    <row r="63" spans="2:15" x14ac:dyDescent="0.2">
      <c r="B63" s="298"/>
      <c r="C63" s="298"/>
      <c r="D63" s="298"/>
      <c r="E63" s="298"/>
      <c r="F63" s="298"/>
      <c r="G63" s="298"/>
      <c r="H63" s="298"/>
      <c r="I63" s="298"/>
      <c r="J63" s="298"/>
      <c r="K63" s="298"/>
      <c r="L63" s="298"/>
      <c r="M63" s="298"/>
      <c r="N63" s="298"/>
      <c r="O63" s="298"/>
    </row>
    <row r="64" spans="2:15" x14ac:dyDescent="0.2">
      <c r="B64" s="298"/>
      <c r="C64" s="298"/>
      <c r="D64" s="298"/>
      <c r="E64" s="298"/>
      <c r="F64" s="298"/>
      <c r="G64" s="298"/>
      <c r="H64" s="298"/>
      <c r="I64" s="298"/>
      <c r="J64" s="298"/>
      <c r="K64" s="298"/>
      <c r="L64" s="298"/>
      <c r="M64" s="298"/>
      <c r="N64" s="298"/>
      <c r="O64" s="298"/>
    </row>
    <row r="65" spans="2:15" x14ac:dyDescent="0.2">
      <c r="B65" s="298"/>
      <c r="C65" s="298"/>
      <c r="D65" s="298"/>
      <c r="E65" s="298"/>
      <c r="F65" s="298"/>
      <c r="G65" s="298"/>
      <c r="H65" s="298"/>
      <c r="I65" s="298"/>
      <c r="J65" s="298"/>
      <c r="K65" s="298"/>
      <c r="L65" s="298"/>
      <c r="M65" s="298"/>
      <c r="N65" s="298"/>
      <c r="O65" s="298"/>
    </row>
    <row r="66" spans="2:15" x14ac:dyDescent="0.2">
      <c r="B66" s="298"/>
      <c r="C66" s="298"/>
      <c r="D66" s="298"/>
      <c r="E66" s="298"/>
      <c r="F66" s="298"/>
      <c r="G66" s="298"/>
      <c r="H66" s="298"/>
      <c r="I66" s="298"/>
      <c r="J66" s="298"/>
      <c r="K66" s="298"/>
      <c r="L66" s="298"/>
      <c r="M66" s="298"/>
      <c r="N66" s="298"/>
      <c r="O66" s="298"/>
    </row>
    <row r="67" spans="2:15" x14ac:dyDescent="0.2">
      <c r="B67" s="298"/>
      <c r="C67" s="298"/>
      <c r="D67" s="298"/>
      <c r="E67" s="298"/>
      <c r="F67" s="298"/>
      <c r="G67" s="298"/>
      <c r="H67" s="298"/>
      <c r="I67" s="298"/>
      <c r="J67" s="298"/>
      <c r="K67" s="298"/>
      <c r="L67" s="298"/>
      <c r="M67" s="298"/>
      <c r="N67" s="298"/>
      <c r="O67" s="298"/>
    </row>
    <row r="68" spans="2:15" x14ac:dyDescent="0.2">
      <c r="B68" s="298"/>
      <c r="C68" s="298"/>
      <c r="D68" s="298"/>
      <c r="E68" s="298"/>
      <c r="F68" s="298"/>
      <c r="G68" s="298"/>
      <c r="H68" s="298"/>
      <c r="I68" s="298"/>
      <c r="J68" s="298"/>
      <c r="K68" s="298"/>
      <c r="L68" s="298"/>
      <c r="M68" s="298"/>
      <c r="N68" s="298"/>
      <c r="O68" s="298"/>
    </row>
    <row r="69" spans="2:15" x14ac:dyDescent="0.2">
      <c r="B69" s="298"/>
      <c r="C69" s="298"/>
      <c r="D69" s="298"/>
      <c r="E69" s="298"/>
      <c r="F69" s="298"/>
      <c r="G69" s="298"/>
      <c r="H69" s="298"/>
      <c r="I69" s="298"/>
      <c r="J69" s="298"/>
      <c r="K69" s="298"/>
      <c r="L69" s="298"/>
      <c r="M69" s="298"/>
      <c r="N69" s="298"/>
      <c r="O69" s="298"/>
    </row>
    <row r="70" spans="2:15" x14ac:dyDescent="0.2">
      <c r="B70" s="298"/>
      <c r="C70" s="298"/>
      <c r="D70" s="298"/>
      <c r="E70" s="298"/>
      <c r="F70" s="298"/>
      <c r="G70" s="298"/>
      <c r="H70" s="298"/>
      <c r="I70" s="298"/>
      <c r="J70" s="298"/>
      <c r="K70" s="298"/>
      <c r="L70" s="298"/>
      <c r="M70" s="298"/>
      <c r="N70" s="298"/>
      <c r="O70" s="298"/>
    </row>
    <row r="71" spans="2:15" ht="15.75" thickBot="1" x14ac:dyDescent="0.25">
      <c r="B71" s="298"/>
      <c r="C71" s="298"/>
      <c r="D71" s="298"/>
      <c r="E71" s="298"/>
      <c r="F71" s="298"/>
      <c r="G71" s="298"/>
      <c r="H71" s="298"/>
      <c r="I71" s="298"/>
      <c r="J71" s="298"/>
      <c r="K71" s="298"/>
      <c r="L71" s="298"/>
      <c r="M71" s="298"/>
      <c r="N71" s="298"/>
      <c r="O71" s="298"/>
    </row>
    <row r="72" spans="2:15" s="164" customFormat="1" ht="26.25" customHeight="1" thickBot="1" x14ac:dyDescent="0.3">
      <c r="B72" s="698" t="s">
        <v>35</v>
      </c>
      <c r="C72" s="699"/>
      <c r="D72" s="699"/>
      <c r="E72" s="699"/>
      <c r="F72" s="699"/>
      <c r="G72" s="699"/>
      <c r="H72" s="699"/>
      <c r="I72" s="827"/>
    </row>
    <row r="73" spans="2:15" x14ac:dyDescent="0.2">
      <c r="B73" s="298"/>
      <c r="C73" s="298"/>
      <c r="D73" s="298"/>
      <c r="E73" s="298"/>
      <c r="F73" s="298"/>
      <c r="G73" s="298"/>
      <c r="H73" s="298"/>
      <c r="I73" s="298"/>
      <c r="J73" s="298"/>
      <c r="K73" s="298"/>
      <c r="L73" s="298"/>
      <c r="M73" s="298"/>
      <c r="N73" s="298"/>
      <c r="O73" s="298"/>
    </row>
    <row r="74" spans="2:15" x14ac:dyDescent="0.2">
      <c r="B74" s="298"/>
      <c r="C74" s="298"/>
      <c r="D74" s="298"/>
      <c r="E74" s="298"/>
      <c r="F74" s="298"/>
      <c r="G74" s="298"/>
      <c r="H74" s="298"/>
      <c r="I74" s="298"/>
      <c r="J74" s="298"/>
      <c r="K74" s="298"/>
      <c r="L74" s="298"/>
      <c r="M74" s="298"/>
      <c r="N74" s="298"/>
      <c r="O74" s="298"/>
    </row>
    <row r="75" spans="2:15" x14ac:dyDescent="0.2">
      <c r="B75" s="298"/>
      <c r="C75" s="298"/>
      <c r="D75" s="298"/>
      <c r="E75" s="298"/>
      <c r="F75" s="298"/>
      <c r="G75" s="298"/>
      <c r="H75" s="298"/>
      <c r="I75" s="298"/>
      <c r="J75" s="298"/>
      <c r="K75" s="298"/>
      <c r="L75" s="298"/>
      <c r="M75" s="298"/>
      <c r="N75" s="298"/>
      <c r="O75" s="298"/>
    </row>
    <row r="77" spans="2:15" x14ac:dyDescent="0.2">
      <c r="B77" s="298"/>
      <c r="C77" s="298"/>
      <c r="D77" s="298"/>
      <c r="E77" s="298"/>
      <c r="F77" s="298"/>
      <c r="G77" s="298"/>
      <c r="H77" s="298"/>
      <c r="I77" s="298"/>
      <c r="J77" s="298"/>
      <c r="K77" s="298"/>
      <c r="L77" s="298"/>
      <c r="M77" s="298"/>
      <c r="N77" s="298"/>
      <c r="O77" s="298"/>
    </row>
    <row r="78" spans="2:15" x14ac:dyDescent="0.2">
      <c r="B78" s="298"/>
      <c r="C78" s="298"/>
      <c r="D78" s="298"/>
      <c r="E78" s="298"/>
      <c r="F78" s="298"/>
      <c r="G78" s="298"/>
      <c r="H78" s="298"/>
      <c r="I78" s="298"/>
      <c r="J78" s="298"/>
      <c r="K78" s="298"/>
      <c r="L78" s="298"/>
      <c r="M78" s="298"/>
      <c r="N78" s="298"/>
      <c r="O78" s="298"/>
    </row>
    <row r="79" spans="2:15" x14ac:dyDescent="0.2">
      <c r="B79" s="298"/>
      <c r="C79" s="298"/>
      <c r="D79" s="298"/>
      <c r="E79" s="298"/>
      <c r="F79" s="298"/>
      <c r="G79" s="298"/>
      <c r="H79" s="298"/>
      <c r="I79" s="298"/>
      <c r="J79" s="298"/>
      <c r="K79" s="298"/>
      <c r="L79" s="298"/>
      <c r="M79" s="298"/>
      <c r="N79" s="298"/>
      <c r="O79" s="298"/>
    </row>
    <row r="80" spans="2:15" x14ac:dyDescent="0.2">
      <c r="B80" s="298"/>
      <c r="C80" s="298"/>
      <c r="D80" s="298"/>
      <c r="E80" s="298"/>
      <c r="F80" s="298"/>
      <c r="G80" s="298"/>
      <c r="H80" s="298"/>
      <c r="I80" s="298"/>
      <c r="J80" s="298"/>
      <c r="K80" s="298"/>
      <c r="L80" s="298"/>
      <c r="M80" s="298"/>
      <c r="N80" s="298"/>
      <c r="O80" s="298"/>
    </row>
    <row r="81" spans="2:15" x14ac:dyDescent="0.2">
      <c r="B81" s="298"/>
      <c r="C81" s="298"/>
      <c r="D81" s="298"/>
      <c r="E81" s="298"/>
      <c r="F81" s="298"/>
      <c r="G81" s="298"/>
      <c r="H81" s="298"/>
      <c r="I81" s="298"/>
      <c r="J81" s="298"/>
      <c r="K81" s="298"/>
      <c r="L81" s="298"/>
      <c r="M81" s="298"/>
      <c r="N81" s="298"/>
      <c r="O81" s="298"/>
    </row>
    <row r="82" spans="2:15" x14ac:dyDescent="0.2">
      <c r="B82" s="298"/>
      <c r="C82" s="298"/>
      <c r="D82" s="298"/>
      <c r="E82" s="298"/>
      <c r="F82" s="298"/>
      <c r="G82" s="298"/>
      <c r="H82" s="298"/>
      <c r="I82" s="298"/>
      <c r="J82" s="298"/>
      <c r="K82" s="298"/>
      <c r="L82" s="298"/>
      <c r="M82" s="298"/>
      <c r="N82" s="298"/>
      <c r="O82" s="298"/>
    </row>
    <row r="83" spans="2:15" x14ac:dyDescent="0.2">
      <c r="B83" s="298"/>
      <c r="C83" s="298"/>
      <c r="D83" s="298"/>
      <c r="E83" s="298"/>
      <c r="F83" s="298"/>
      <c r="G83" s="298"/>
      <c r="H83" s="298"/>
      <c r="I83" s="298"/>
      <c r="J83" s="298"/>
      <c r="K83" s="298"/>
      <c r="L83" s="298"/>
      <c r="M83" s="298"/>
      <c r="N83" s="298"/>
      <c r="O83" s="298"/>
    </row>
    <row r="84" spans="2:15" x14ac:dyDescent="0.2">
      <c r="B84" s="298"/>
      <c r="C84" s="298"/>
      <c r="D84" s="298"/>
      <c r="E84" s="298"/>
      <c r="F84" s="298"/>
      <c r="G84" s="298"/>
      <c r="H84" s="298"/>
      <c r="I84" s="298"/>
      <c r="J84" s="298"/>
      <c r="K84" s="298"/>
      <c r="L84" s="298"/>
      <c r="M84" s="298"/>
      <c r="N84" s="298"/>
      <c r="O84" s="298"/>
    </row>
    <row r="85" spans="2:15" x14ac:dyDescent="0.2">
      <c r="B85" s="298"/>
      <c r="C85" s="298"/>
      <c r="D85" s="298"/>
      <c r="E85" s="298"/>
      <c r="F85" s="298"/>
      <c r="G85" s="298"/>
      <c r="H85" s="298"/>
      <c r="I85" s="298"/>
      <c r="J85" s="298"/>
      <c r="K85" s="298"/>
      <c r="L85" s="298"/>
      <c r="M85" s="298"/>
      <c r="N85" s="298"/>
      <c r="O85" s="298"/>
    </row>
    <row r="87" spans="2:15" x14ac:dyDescent="0.2">
      <c r="B87" s="298"/>
      <c r="C87" s="298"/>
      <c r="D87" s="298"/>
      <c r="E87" s="298"/>
      <c r="F87" s="298"/>
      <c r="G87" s="298"/>
      <c r="H87" s="298"/>
      <c r="I87" s="298"/>
      <c r="J87" s="298"/>
      <c r="K87" s="298"/>
      <c r="L87" s="298"/>
      <c r="M87" s="298"/>
      <c r="N87" s="298"/>
      <c r="O87" s="298"/>
    </row>
    <row r="88" spans="2:15" x14ac:dyDescent="0.2">
      <c r="B88" s="298"/>
      <c r="C88" s="298"/>
      <c r="D88" s="298"/>
      <c r="E88" s="298"/>
      <c r="F88" s="298"/>
      <c r="G88" s="298"/>
      <c r="H88" s="298"/>
      <c r="I88" s="298"/>
      <c r="J88" s="298"/>
      <c r="K88" s="298"/>
      <c r="L88" s="298"/>
      <c r="M88" s="298"/>
      <c r="N88" s="298"/>
      <c r="O88" s="298"/>
    </row>
    <row r="89" spans="2:15" x14ac:dyDescent="0.2">
      <c r="B89" s="298"/>
      <c r="C89" s="298"/>
      <c r="D89" s="298"/>
      <c r="E89" s="298"/>
      <c r="F89" s="298"/>
      <c r="G89" s="298"/>
      <c r="H89" s="298"/>
      <c r="I89" s="298"/>
      <c r="J89" s="298"/>
      <c r="K89" s="298"/>
      <c r="L89" s="298"/>
      <c r="M89" s="298"/>
      <c r="N89" s="298"/>
      <c r="O89" s="298"/>
    </row>
    <row r="90" spans="2:15" x14ac:dyDescent="0.2">
      <c r="B90" s="298"/>
      <c r="C90" s="298"/>
      <c r="D90" s="298"/>
      <c r="E90" s="298"/>
      <c r="F90" s="298"/>
      <c r="G90" s="298"/>
      <c r="H90" s="298"/>
      <c r="I90" s="298"/>
      <c r="J90" s="298"/>
      <c r="K90" s="298"/>
      <c r="L90" s="298"/>
      <c r="M90" s="298"/>
      <c r="N90" s="298"/>
      <c r="O90" s="298"/>
    </row>
    <row r="91" spans="2:15" x14ac:dyDescent="0.2">
      <c r="B91" s="298"/>
      <c r="C91" s="298"/>
      <c r="D91" s="298"/>
      <c r="E91" s="298"/>
      <c r="F91" s="298"/>
      <c r="G91" s="298"/>
      <c r="H91" s="298"/>
      <c r="I91" s="298"/>
      <c r="J91" s="298"/>
      <c r="K91" s="298"/>
      <c r="L91" s="298"/>
      <c r="M91" s="298"/>
      <c r="N91" s="298"/>
      <c r="O91" s="298"/>
    </row>
    <row r="92" spans="2:15" x14ac:dyDescent="0.2">
      <c r="B92" s="298"/>
      <c r="C92" s="298"/>
      <c r="D92" s="298"/>
      <c r="E92" s="298"/>
      <c r="F92" s="298"/>
      <c r="G92" s="298"/>
      <c r="H92" s="298"/>
      <c r="I92" s="298"/>
      <c r="J92" s="298"/>
      <c r="K92" s="298"/>
      <c r="L92" s="298"/>
      <c r="M92" s="298"/>
      <c r="N92" s="298"/>
      <c r="O92" s="298"/>
    </row>
    <row r="93" spans="2:15" x14ac:dyDescent="0.2">
      <c r="B93" s="298"/>
      <c r="C93" s="298"/>
      <c r="D93" s="298"/>
      <c r="E93" s="298"/>
      <c r="F93" s="298"/>
      <c r="G93" s="298"/>
      <c r="H93" s="298"/>
      <c r="I93" s="298"/>
      <c r="J93" s="298"/>
      <c r="K93" s="298"/>
      <c r="L93" s="298"/>
      <c r="M93" s="298"/>
      <c r="N93" s="298"/>
      <c r="O93" s="298"/>
    </row>
    <row r="94" spans="2:15" x14ac:dyDescent="0.2">
      <c r="B94" s="298"/>
      <c r="C94" s="298"/>
      <c r="D94" s="298"/>
      <c r="E94" s="298"/>
      <c r="F94" s="298"/>
      <c r="G94" s="298"/>
      <c r="H94" s="298"/>
      <c r="I94" s="298"/>
      <c r="J94" s="298"/>
      <c r="K94" s="298"/>
      <c r="L94" s="298"/>
      <c r="M94" s="298"/>
      <c r="N94" s="298"/>
      <c r="O94" s="298"/>
    </row>
    <row r="95" spans="2:15" x14ac:dyDescent="0.2">
      <c r="B95" s="298"/>
      <c r="C95" s="298"/>
      <c r="D95" s="298"/>
      <c r="E95" s="298"/>
      <c r="F95" s="298"/>
      <c r="G95" s="298"/>
      <c r="H95" s="298"/>
      <c r="I95" s="298"/>
      <c r="J95" s="298"/>
      <c r="K95" s="298"/>
      <c r="L95" s="298"/>
      <c r="M95" s="298"/>
      <c r="N95" s="298"/>
      <c r="O95" s="298"/>
    </row>
    <row r="96" spans="2:15" x14ac:dyDescent="0.2">
      <c r="B96" s="298"/>
      <c r="C96" s="298"/>
      <c r="D96" s="298"/>
      <c r="E96" s="298"/>
      <c r="F96" s="298"/>
      <c r="G96" s="298"/>
      <c r="H96" s="298"/>
      <c r="I96" s="298"/>
      <c r="J96" s="298"/>
      <c r="K96" s="298"/>
      <c r="L96" s="298"/>
      <c r="M96" s="298"/>
      <c r="N96" s="298"/>
      <c r="O96" s="298"/>
    </row>
    <row r="97" spans="2:15" x14ac:dyDescent="0.2">
      <c r="B97" s="298"/>
      <c r="C97" s="298"/>
      <c r="D97" s="298"/>
      <c r="E97" s="298"/>
      <c r="F97" s="298"/>
      <c r="G97" s="298"/>
      <c r="H97" s="298"/>
      <c r="I97" s="298"/>
      <c r="J97" s="298"/>
      <c r="K97" s="298"/>
      <c r="L97" s="298"/>
      <c r="M97" s="298"/>
      <c r="N97" s="298"/>
      <c r="O97" s="298"/>
    </row>
    <row r="98" spans="2:15" ht="15.75" thickBot="1" x14ac:dyDescent="0.25">
      <c r="B98" s="298"/>
      <c r="C98" s="298"/>
      <c r="D98" s="298"/>
      <c r="E98" s="298"/>
      <c r="F98" s="298"/>
      <c r="G98" s="298"/>
      <c r="H98" s="298"/>
      <c r="I98" s="298"/>
      <c r="J98" s="298"/>
      <c r="K98" s="298"/>
      <c r="L98" s="298"/>
      <c r="M98" s="298"/>
      <c r="N98" s="298"/>
      <c r="O98" s="298"/>
    </row>
    <row r="99" spans="2:15" ht="28.5" customHeight="1" thickBot="1" x14ac:dyDescent="0.25">
      <c r="B99" s="698" t="s">
        <v>131</v>
      </c>
      <c r="C99" s="699"/>
      <c r="D99" s="699"/>
      <c r="E99" s="699"/>
      <c r="F99" s="699"/>
      <c r="G99" s="699"/>
      <c r="H99" s="699"/>
      <c r="I99" s="827"/>
    </row>
    <row r="100" spans="2:15" x14ac:dyDescent="0.2">
      <c r="B100" s="298"/>
      <c r="C100" s="298"/>
      <c r="D100" s="298"/>
      <c r="E100" s="298"/>
      <c r="F100" s="298"/>
      <c r="G100" s="298"/>
      <c r="H100" s="298"/>
      <c r="I100" s="298"/>
      <c r="J100" s="298"/>
      <c r="K100" s="298"/>
      <c r="L100" s="298"/>
      <c r="M100" s="298"/>
      <c r="N100" s="298"/>
      <c r="O100" s="298"/>
    </row>
    <row r="101" spans="2:15" x14ac:dyDescent="0.2">
      <c r="B101" s="298"/>
      <c r="C101" s="298"/>
      <c r="D101" s="298"/>
      <c r="E101" s="298"/>
      <c r="F101" s="298"/>
      <c r="G101" s="298"/>
      <c r="H101" s="298"/>
      <c r="I101" s="298"/>
      <c r="J101" s="298"/>
      <c r="K101" s="298"/>
      <c r="L101" s="298"/>
      <c r="M101" s="298"/>
      <c r="N101" s="298"/>
      <c r="O101" s="298"/>
    </row>
    <row r="102" spans="2:15" x14ac:dyDescent="0.2">
      <c r="B102" s="298"/>
      <c r="C102" s="298"/>
      <c r="D102" s="298"/>
      <c r="E102" s="298"/>
      <c r="F102" s="298"/>
      <c r="G102" s="298"/>
      <c r="H102" s="298"/>
      <c r="I102" s="298"/>
      <c r="J102" s="298"/>
      <c r="K102" s="298"/>
      <c r="L102" s="298"/>
      <c r="M102" s="298"/>
      <c r="N102" s="298"/>
      <c r="O102" s="298"/>
    </row>
    <row r="103" spans="2:15" x14ac:dyDescent="0.2">
      <c r="B103" s="298"/>
      <c r="C103" s="298"/>
      <c r="D103" s="298"/>
      <c r="E103" s="298"/>
      <c r="F103" s="298"/>
      <c r="G103" s="298"/>
      <c r="H103" s="298"/>
      <c r="I103" s="298"/>
      <c r="J103" s="298"/>
      <c r="K103" s="298"/>
      <c r="L103" s="298"/>
      <c r="M103" s="298"/>
      <c r="N103" s="298"/>
      <c r="O103" s="298"/>
    </row>
    <row r="104" spans="2:15" x14ac:dyDescent="0.2">
      <c r="B104" s="298"/>
      <c r="C104" s="298"/>
      <c r="D104" s="298"/>
      <c r="E104" s="298"/>
      <c r="F104" s="298"/>
      <c r="G104" s="298"/>
      <c r="H104" s="298"/>
      <c r="I104" s="298"/>
      <c r="J104" s="298"/>
      <c r="K104" s="298"/>
      <c r="L104" s="298"/>
      <c r="M104" s="298"/>
      <c r="N104" s="298"/>
      <c r="O104" s="298"/>
    </row>
    <row r="105" spans="2:15" x14ac:dyDescent="0.2">
      <c r="B105" s="298"/>
      <c r="C105" s="298"/>
      <c r="D105" s="298"/>
      <c r="E105" s="298"/>
      <c r="F105" s="298"/>
      <c r="G105" s="298"/>
      <c r="H105" s="298"/>
      <c r="I105" s="298"/>
      <c r="J105" s="298"/>
      <c r="K105" s="298"/>
      <c r="L105" s="298"/>
      <c r="M105" s="298"/>
      <c r="N105" s="298"/>
      <c r="O105" s="298"/>
    </row>
    <row r="106" spans="2:15" x14ac:dyDescent="0.2">
      <c r="B106" s="298"/>
      <c r="C106" s="298"/>
      <c r="D106" s="298"/>
      <c r="E106" s="298"/>
      <c r="F106" s="298"/>
      <c r="G106" s="298"/>
      <c r="H106" s="298"/>
      <c r="I106" s="298"/>
      <c r="J106" s="298"/>
      <c r="K106" s="298"/>
      <c r="L106" s="298"/>
      <c r="M106" s="298"/>
      <c r="N106" s="298"/>
      <c r="O106" s="298"/>
    </row>
    <row r="107" spans="2:15" x14ac:dyDescent="0.2">
      <c r="B107" s="298"/>
      <c r="C107" s="298"/>
      <c r="D107" s="298"/>
      <c r="E107" s="298"/>
      <c r="F107" s="298"/>
      <c r="G107" s="298"/>
      <c r="H107" s="298"/>
      <c r="I107" s="298"/>
      <c r="J107" s="298"/>
      <c r="K107" s="298"/>
      <c r="L107" s="298"/>
      <c r="M107" s="298"/>
      <c r="N107" s="298"/>
      <c r="O107" s="298"/>
    </row>
    <row r="108" spans="2:15" x14ac:dyDescent="0.2">
      <c r="B108" s="298"/>
      <c r="C108" s="298"/>
      <c r="D108" s="298"/>
      <c r="E108" s="298"/>
      <c r="F108" s="298"/>
      <c r="G108" s="298"/>
      <c r="H108" s="298"/>
      <c r="I108" s="298"/>
      <c r="J108" s="298"/>
      <c r="K108" s="298"/>
      <c r="L108" s="298"/>
      <c r="M108" s="298"/>
      <c r="N108" s="298"/>
      <c r="O108" s="298"/>
    </row>
    <row r="109" spans="2:15" x14ac:dyDescent="0.2">
      <c r="B109" s="298"/>
      <c r="C109" s="298"/>
      <c r="D109" s="298"/>
      <c r="E109" s="298"/>
      <c r="F109" s="298"/>
      <c r="G109" s="298"/>
      <c r="H109" s="298"/>
      <c r="I109" s="298"/>
      <c r="J109" s="298"/>
      <c r="K109" s="298"/>
      <c r="L109" s="298"/>
      <c r="M109" s="298"/>
      <c r="N109" s="298"/>
      <c r="O109" s="298"/>
    </row>
    <row r="111" spans="2:15" x14ac:dyDescent="0.2">
      <c r="B111" s="298"/>
      <c r="C111" s="298"/>
      <c r="D111" s="298"/>
      <c r="E111" s="298"/>
      <c r="F111" s="298"/>
      <c r="G111" s="298"/>
      <c r="H111" s="298"/>
      <c r="I111" s="298"/>
      <c r="J111" s="298"/>
      <c r="K111" s="298"/>
      <c r="L111" s="298"/>
      <c r="M111" s="298"/>
      <c r="N111" s="298"/>
      <c r="O111" s="298"/>
    </row>
    <row r="112" spans="2:15" x14ac:dyDescent="0.2">
      <c r="B112" s="298"/>
      <c r="C112" s="298"/>
      <c r="D112" s="298"/>
      <c r="E112" s="298"/>
      <c r="F112" s="298"/>
      <c r="G112" s="298"/>
      <c r="H112" s="298"/>
      <c r="I112" s="298"/>
      <c r="J112" s="298"/>
      <c r="K112" s="298"/>
      <c r="L112" s="298"/>
      <c r="M112" s="298"/>
      <c r="N112" s="298"/>
      <c r="O112" s="298"/>
    </row>
    <row r="113" spans="2:15" x14ac:dyDescent="0.2">
      <c r="B113" s="298"/>
      <c r="C113" s="298"/>
      <c r="D113" s="298"/>
      <c r="E113" s="298"/>
      <c r="F113" s="298"/>
      <c r="G113" s="298"/>
      <c r="H113" s="298"/>
      <c r="I113" s="298"/>
      <c r="J113" s="298"/>
      <c r="K113" s="298"/>
      <c r="L113" s="298"/>
      <c r="M113" s="298"/>
      <c r="N113" s="298"/>
      <c r="O113" s="298"/>
    </row>
    <row r="114" spans="2:15" x14ac:dyDescent="0.2">
      <c r="B114" s="298"/>
      <c r="C114" s="298"/>
      <c r="D114" s="298"/>
      <c r="E114" s="298"/>
      <c r="F114" s="298"/>
      <c r="G114" s="298"/>
      <c r="H114" s="298"/>
      <c r="I114" s="298"/>
      <c r="J114" s="298"/>
      <c r="K114" s="298"/>
      <c r="L114" s="298"/>
      <c r="M114" s="298"/>
      <c r="N114" s="298"/>
      <c r="O114" s="298"/>
    </row>
    <row r="115" spans="2:15" x14ac:dyDescent="0.2">
      <c r="B115" s="298"/>
      <c r="C115" s="298"/>
      <c r="D115" s="298"/>
      <c r="E115" s="298"/>
      <c r="F115" s="298"/>
      <c r="G115" s="298"/>
      <c r="H115" s="298"/>
      <c r="I115" s="298"/>
      <c r="J115" s="298"/>
      <c r="K115" s="298"/>
      <c r="L115" s="298"/>
      <c r="M115" s="298"/>
      <c r="N115" s="298"/>
      <c r="O115" s="298"/>
    </row>
    <row r="116" spans="2:15" x14ac:dyDescent="0.2">
      <c r="B116" s="298"/>
      <c r="C116" s="298"/>
      <c r="D116" s="298"/>
      <c r="E116" s="298"/>
      <c r="F116" s="298"/>
      <c r="G116" s="298"/>
      <c r="H116" s="298"/>
      <c r="I116" s="298"/>
      <c r="J116" s="298"/>
      <c r="K116" s="298"/>
      <c r="L116" s="298"/>
      <c r="M116" s="298"/>
      <c r="N116" s="298"/>
      <c r="O116" s="298"/>
    </row>
    <row r="117" spans="2:15" x14ac:dyDescent="0.2">
      <c r="B117" s="298"/>
      <c r="C117" s="298"/>
      <c r="D117" s="298"/>
      <c r="E117" s="298"/>
      <c r="F117" s="298"/>
      <c r="G117" s="298"/>
      <c r="H117" s="298"/>
      <c r="I117" s="298"/>
      <c r="J117" s="298"/>
      <c r="K117" s="298"/>
      <c r="L117" s="298"/>
      <c r="M117" s="298"/>
      <c r="N117" s="298"/>
      <c r="O117" s="298"/>
    </row>
    <row r="118" spans="2:15" x14ac:dyDescent="0.2">
      <c r="B118" s="298"/>
      <c r="C118" s="298"/>
      <c r="D118" s="298"/>
      <c r="E118" s="298"/>
      <c r="F118" s="298"/>
      <c r="G118" s="298"/>
      <c r="H118" s="298"/>
      <c r="I118" s="298"/>
      <c r="J118" s="298"/>
      <c r="K118" s="298"/>
      <c r="L118" s="298"/>
      <c r="M118" s="298"/>
      <c r="N118" s="298"/>
      <c r="O118" s="298"/>
    </row>
    <row r="119" spans="2:15" x14ac:dyDescent="0.2">
      <c r="B119" s="298"/>
      <c r="C119" s="298"/>
      <c r="D119" s="298"/>
      <c r="E119" s="298"/>
      <c r="F119" s="298"/>
      <c r="G119" s="298"/>
      <c r="H119" s="298"/>
      <c r="I119" s="298"/>
      <c r="J119" s="298"/>
      <c r="K119" s="298"/>
      <c r="L119" s="298"/>
      <c r="M119" s="298"/>
      <c r="N119" s="298"/>
      <c r="O119" s="298"/>
    </row>
    <row r="120" spans="2:15" x14ac:dyDescent="0.2">
      <c r="B120" s="298"/>
      <c r="C120" s="298"/>
      <c r="D120" s="298"/>
      <c r="E120" s="298"/>
      <c r="F120" s="298"/>
      <c r="G120" s="298"/>
      <c r="H120" s="298"/>
      <c r="I120" s="298"/>
      <c r="J120" s="298"/>
      <c r="K120" s="298"/>
      <c r="L120" s="298"/>
      <c r="M120" s="298"/>
      <c r="N120" s="298"/>
      <c r="O120" s="298"/>
    </row>
    <row r="121" spans="2:15" x14ac:dyDescent="0.2">
      <c r="B121" s="298"/>
      <c r="C121" s="298"/>
      <c r="D121" s="298"/>
      <c r="E121" s="298"/>
      <c r="F121" s="298"/>
      <c r="G121" s="298"/>
      <c r="H121" s="298"/>
      <c r="I121" s="298"/>
      <c r="J121" s="298"/>
      <c r="K121" s="298"/>
      <c r="L121" s="298"/>
      <c r="M121" s="298"/>
      <c r="N121" s="298"/>
      <c r="O121" s="298"/>
    </row>
    <row r="122" spans="2:15" x14ac:dyDescent="0.2">
      <c r="B122" s="298"/>
      <c r="C122" s="298"/>
      <c r="D122" s="298"/>
      <c r="E122" s="298"/>
      <c r="F122" s="298"/>
      <c r="G122" s="298"/>
      <c r="H122" s="298"/>
      <c r="I122" s="298"/>
      <c r="J122" s="298"/>
      <c r="K122" s="298"/>
      <c r="L122" s="298"/>
      <c r="M122" s="298"/>
      <c r="N122" s="298"/>
      <c r="O122" s="298"/>
    </row>
    <row r="123" spans="2:15" x14ac:dyDescent="0.2">
      <c r="B123" s="298"/>
      <c r="C123" s="298"/>
      <c r="D123" s="298"/>
      <c r="E123" s="298"/>
      <c r="F123" s="298"/>
      <c r="G123" s="298"/>
      <c r="H123" s="298"/>
      <c r="I123" s="298"/>
      <c r="J123" s="298"/>
      <c r="K123" s="298"/>
      <c r="L123" s="298"/>
      <c r="M123" s="298"/>
      <c r="N123" s="298"/>
      <c r="O123" s="298"/>
    </row>
    <row r="125" spans="2:15" x14ac:dyDescent="0.2">
      <c r="B125" s="298"/>
      <c r="C125" s="298"/>
      <c r="D125" s="298"/>
      <c r="E125" s="298"/>
      <c r="F125" s="298"/>
      <c r="G125" s="298"/>
      <c r="H125" s="298"/>
      <c r="I125" s="298"/>
      <c r="J125" s="298"/>
      <c r="K125" s="298"/>
      <c r="L125" s="298"/>
      <c r="M125" s="298"/>
      <c r="N125" s="298"/>
      <c r="O125" s="298"/>
    </row>
    <row r="126" spans="2:15" x14ac:dyDescent="0.2">
      <c r="B126" s="298"/>
      <c r="C126" s="298"/>
      <c r="D126" s="298"/>
      <c r="E126" s="298"/>
      <c r="F126" s="298"/>
      <c r="G126" s="298"/>
      <c r="H126" s="298"/>
      <c r="I126" s="298"/>
      <c r="J126" s="298"/>
      <c r="K126" s="298"/>
      <c r="L126" s="298"/>
      <c r="M126" s="298"/>
      <c r="N126" s="298"/>
      <c r="O126" s="298"/>
    </row>
    <row r="133" spans="2:15" x14ac:dyDescent="0.2">
      <c r="B133" s="298"/>
      <c r="C133" s="298"/>
      <c r="D133" s="298"/>
      <c r="E133" s="298"/>
      <c r="F133" s="298"/>
      <c r="G133" s="298"/>
      <c r="H133" s="298"/>
      <c r="I133" s="298"/>
      <c r="J133" s="298"/>
      <c r="K133" s="298"/>
      <c r="L133" s="298"/>
      <c r="M133" s="298"/>
      <c r="N133" s="298"/>
      <c r="O133" s="298"/>
    </row>
    <row r="134" spans="2:15" x14ac:dyDescent="0.2">
      <c r="B134" s="298"/>
      <c r="C134" s="298"/>
      <c r="D134" s="298"/>
      <c r="E134" s="298"/>
      <c r="F134" s="298"/>
      <c r="G134" s="298"/>
      <c r="H134" s="298"/>
      <c r="I134" s="298"/>
      <c r="J134" s="298"/>
      <c r="K134" s="298"/>
      <c r="L134" s="298"/>
      <c r="M134" s="298"/>
      <c r="N134" s="298"/>
      <c r="O134" s="298"/>
    </row>
    <row r="135" spans="2:15" x14ac:dyDescent="0.2">
      <c r="B135" s="298"/>
      <c r="C135" s="298"/>
      <c r="D135" s="298"/>
      <c r="E135" s="298"/>
      <c r="F135" s="298"/>
      <c r="G135" s="298"/>
      <c r="H135" s="298"/>
      <c r="I135" s="298"/>
      <c r="J135" s="298"/>
      <c r="K135" s="298"/>
      <c r="L135" s="298"/>
      <c r="M135" s="298"/>
      <c r="N135" s="298"/>
      <c r="O135" s="298"/>
    </row>
    <row r="136" spans="2:15" x14ac:dyDescent="0.2">
      <c r="B136" s="298"/>
      <c r="C136" s="298"/>
      <c r="D136" s="298"/>
      <c r="E136" s="298"/>
      <c r="F136" s="298"/>
      <c r="G136" s="298"/>
      <c r="H136" s="298"/>
      <c r="I136" s="298"/>
      <c r="J136" s="298"/>
      <c r="K136" s="298"/>
      <c r="L136" s="298"/>
      <c r="M136" s="298"/>
      <c r="N136" s="298"/>
      <c r="O136" s="298"/>
    </row>
    <row r="137" spans="2:15" x14ac:dyDescent="0.2">
      <c r="B137" s="298"/>
      <c r="C137" s="298"/>
      <c r="D137" s="298"/>
      <c r="E137" s="298"/>
      <c r="F137" s="298"/>
      <c r="G137" s="298"/>
      <c r="H137" s="298"/>
      <c r="I137" s="298"/>
      <c r="J137" s="298"/>
      <c r="K137" s="298"/>
      <c r="L137" s="298"/>
      <c r="M137" s="298"/>
      <c r="N137" s="298"/>
      <c r="O137" s="298"/>
    </row>
    <row r="138" spans="2:15" x14ac:dyDescent="0.2">
      <c r="B138" s="298"/>
      <c r="C138" s="298"/>
      <c r="D138" s="298"/>
      <c r="E138" s="298"/>
      <c r="F138" s="298"/>
      <c r="G138" s="298"/>
      <c r="H138" s="298"/>
      <c r="I138" s="298"/>
      <c r="J138" s="298"/>
      <c r="K138" s="298"/>
      <c r="L138" s="298"/>
      <c r="M138" s="298"/>
      <c r="N138" s="298"/>
      <c r="O138" s="298"/>
    </row>
    <row r="139" spans="2:15" x14ac:dyDescent="0.2">
      <c r="B139" s="298"/>
      <c r="C139" s="298"/>
      <c r="D139" s="298"/>
      <c r="E139" s="298"/>
      <c r="F139" s="298"/>
      <c r="G139" s="298"/>
      <c r="H139" s="298"/>
      <c r="I139" s="298"/>
      <c r="J139" s="298"/>
      <c r="K139" s="298"/>
      <c r="L139" s="298"/>
      <c r="M139" s="298"/>
      <c r="N139" s="298"/>
      <c r="O139" s="298"/>
    </row>
    <row r="140" spans="2:15" x14ac:dyDescent="0.2">
      <c r="B140" s="298"/>
      <c r="C140" s="298"/>
      <c r="D140" s="298"/>
      <c r="E140" s="298"/>
      <c r="F140" s="298"/>
      <c r="G140" s="298"/>
      <c r="H140" s="298"/>
      <c r="I140" s="298"/>
      <c r="J140" s="298"/>
      <c r="K140" s="298"/>
      <c r="L140" s="298"/>
      <c r="M140" s="298"/>
      <c r="N140" s="298"/>
      <c r="O140" s="298"/>
    </row>
    <row r="141" spans="2:15" x14ac:dyDescent="0.2">
      <c r="B141" s="298"/>
      <c r="C141" s="298"/>
      <c r="D141" s="298"/>
      <c r="E141" s="298"/>
      <c r="F141" s="298"/>
      <c r="G141" s="298"/>
      <c r="H141" s="298"/>
      <c r="I141" s="298"/>
      <c r="J141" s="298"/>
      <c r="K141" s="298"/>
      <c r="L141" s="298"/>
      <c r="M141" s="298"/>
      <c r="N141" s="298"/>
      <c r="O141" s="298"/>
    </row>
    <row r="142" spans="2:15" x14ac:dyDescent="0.2">
      <c r="B142" s="298"/>
      <c r="C142" s="298"/>
      <c r="D142" s="298"/>
      <c r="E142" s="298"/>
      <c r="F142" s="298"/>
      <c r="G142" s="298"/>
      <c r="H142" s="298"/>
      <c r="I142" s="298"/>
      <c r="J142" s="298"/>
      <c r="K142" s="298"/>
      <c r="L142" s="298"/>
      <c r="M142" s="298"/>
      <c r="N142" s="298"/>
      <c r="O142" s="298"/>
    </row>
    <row r="143" spans="2:15" x14ac:dyDescent="0.2">
      <c r="B143" s="298"/>
      <c r="C143" s="298"/>
      <c r="D143" s="298"/>
      <c r="E143" s="298"/>
      <c r="F143" s="298"/>
      <c r="G143" s="298"/>
      <c r="H143" s="298"/>
      <c r="I143" s="298"/>
      <c r="J143" s="298"/>
      <c r="K143" s="298"/>
      <c r="L143" s="298"/>
      <c r="M143" s="298"/>
      <c r="N143" s="298"/>
      <c r="O143" s="298"/>
    </row>
    <row r="144" spans="2:15" x14ac:dyDescent="0.2">
      <c r="B144" s="298"/>
      <c r="C144" s="298"/>
      <c r="D144" s="298"/>
      <c r="E144" s="298"/>
      <c r="F144" s="298"/>
      <c r="G144" s="298"/>
      <c r="H144" s="298"/>
      <c r="I144" s="298"/>
      <c r="J144" s="298"/>
      <c r="K144" s="298"/>
      <c r="L144" s="298"/>
      <c r="M144" s="298"/>
      <c r="N144" s="298"/>
      <c r="O144" s="298"/>
    </row>
    <row r="145" spans="2:15" x14ac:dyDescent="0.2">
      <c r="B145" s="298"/>
      <c r="C145" s="298"/>
      <c r="D145" s="298"/>
      <c r="E145" s="298"/>
      <c r="F145" s="298"/>
      <c r="G145" s="298"/>
      <c r="H145" s="298"/>
      <c r="I145" s="298"/>
      <c r="J145" s="298"/>
      <c r="K145" s="298"/>
      <c r="L145" s="298"/>
      <c r="M145" s="298"/>
      <c r="N145" s="298"/>
      <c r="O145" s="298"/>
    </row>
    <row r="146" spans="2:15" x14ac:dyDescent="0.2">
      <c r="B146" s="298"/>
      <c r="C146" s="298"/>
      <c r="D146" s="298"/>
      <c r="E146" s="298"/>
      <c r="F146" s="298"/>
      <c r="G146" s="298"/>
      <c r="H146" s="298"/>
      <c r="I146" s="298"/>
      <c r="J146" s="298"/>
      <c r="K146" s="298"/>
      <c r="L146" s="298"/>
      <c r="M146" s="298"/>
      <c r="N146" s="298"/>
      <c r="O146" s="298"/>
    </row>
    <row r="147" spans="2:15" x14ac:dyDescent="0.2">
      <c r="B147" s="298"/>
      <c r="C147" s="298"/>
      <c r="D147" s="298"/>
      <c r="E147" s="298"/>
      <c r="F147" s="298"/>
      <c r="G147" s="298"/>
      <c r="H147" s="298"/>
      <c r="I147" s="298"/>
      <c r="J147" s="298"/>
      <c r="K147" s="298"/>
      <c r="L147" s="298"/>
      <c r="M147" s="298"/>
      <c r="N147" s="298"/>
      <c r="O147" s="298"/>
    </row>
    <row r="148" spans="2:15" x14ac:dyDescent="0.2">
      <c r="B148" s="298"/>
      <c r="C148" s="298"/>
      <c r="D148" s="298"/>
      <c r="E148" s="298"/>
      <c r="F148" s="298"/>
      <c r="G148" s="298"/>
      <c r="H148" s="298"/>
      <c r="I148" s="298"/>
      <c r="J148" s="298"/>
      <c r="K148" s="298"/>
      <c r="L148" s="298"/>
      <c r="M148" s="298"/>
      <c r="N148" s="298"/>
      <c r="O148" s="298"/>
    </row>
    <row r="149" spans="2:15" x14ac:dyDescent="0.2">
      <c r="B149" s="298"/>
      <c r="C149" s="298"/>
      <c r="D149" s="298"/>
      <c r="E149" s="298"/>
      <c r="F149" s="298"/>
      <c r="G149" s="298"/>
      <c r="H149" s="298"/>
      <c r="I149" s="298"/>
      <c r="J149" s="298"/>
      <c r="K149" s="298"/>
      <c r="L149" s="298"/>
      <c r="M149" s="298"/>
      <c r="N149" s="298"/>
      <c r="O149" s="298"/>
    </row>
    <row r="150" spans="2:15" x14ac:dyDescent="0.2">
      <c r="B150" s="298"/>
      <c r="C150" s="298"/>
      <c r="D150" s="298"/>
      <c r="E150" s="298"/>
      <c r="F150" s="298"/>
      <c r="G150" s="298"/>
      <c r="H150" s="298"/>
      <c r="I150" s="298"/>
      <c r="J150" s="298"/>
      <c r="K150" s="298"/>
      <c r="L150" s="298"/>
      <c r="M150" s="298"/>
      <c r="N150" s="298"/>
      <c r="O150" s="298"/>
    </row>
    <row r="151" spans="2:15" x14ac:dyDescent="0.2">
      <c r="B151" s="298"/>
      <c r="C151" s="298"/>
      <c r="D151" s="298"/>
      <c r="E151" s="298"/>
      <c r="F151" s="298"/>
      <c r="G151" s="298"/>
      <c r="H151" s="298"/>
      <c r="I151" s="298"/>
      <c r="J151" s="298"/>
      <c r="K151" s="298"/>
      <c r="L151" s="298"/>
      <c r="M151" s="298"/>
      <c r="N151" s="298"/>
      <c r="O151" s="298"/>
    </row>
    <row r="152" spans="2:15" x14ac:dyDescent="0.2">
      <c r="B152" s="298"/>
      <c r="C152" s="298"/>
      <c r="D152" s="298"/>
      <c r="E152" s="298"/>
      <c r="F152" s="298"/>
      <c r="G152" s="298"/>
      <c r="H152" s="298"/>
      <c r="I152" s="298"/>
      <c r="J152" s="298"/>
      <c r="K152" s="298"/>
      <c r="L152" s="298"/>
      <c r="M152" s="298"/>
      <c r="N152" s="298"/>
      <c r="O152" s="298"/>
    </row>
    <row r="153" spans="2:15" x14ac:dyDescent="0.2">
      <c r="B153" s="298"/>
      <c r="C153" s="298"/>
      <c r="D153" s="298"/>
      <c r="E153" s="298"/>
      <c r="F153" s="298"/>
      <c r="G153" s="298"/>
      <c r="H153" s="298"/>
      <c r="I153" s="298"/>
      <c r="J153" s="298"/>
      <c r="K153" s="298"/>
      <c r="L153" s="298"/>
      <c r="M153" s="298"/>
      <c r="N153" s="298"/>
      <c r="O153" s="298"/>
    </row>
    <row r="154" spans="2:15" x14ac:dyDescent="0.2">
      <c r="B154" s="298"/>
      <c r="C154" s="298"/>
      <c r="D154" s="298"/>
      <c r="E154" s="298"/>
      <c r="F154" s="298"/>
      <c r="G154" s="298"/>
      <c r="H154" s="298"/>
      <c r="I154" s="298"/>
      <c r="J154" s="298"/>
      <c r="K154" s="298"/>
      <c r="L154" s="298"/>
      <c r="M154" s="298"/>
      <c r="N154" s="298"/>
      <c r="O154" s="298"/>
    </row>
    <row r="155" spans="2:15" x14ac:dyDescent="0.2">
      <c r="B155" s="298"/>
      <c r="C155" s="298"/>
      <c r="D155" s="298"/>
      <c r="E155" s="298"/>
      <c r="F155" s="298"/>
      <c r="G155" s="298"/>
      <c r="H155" s="298"/>
      <c r="I155" s="298"/>
      <c r="J155" s="298"/>
      <c r="K155" s="298"/>
      <c r="L155" s="298"/>
      <c r="M155" s="298"/>
      <c r="N155" s="298"/>
      <c r="O155" s="298"/>
    </row>
    <row r="156" spans="2:15" x14ac:dyDescent="0.2">
      <c r="B156" s="298"/>
      <c r="C156" s="298"/>
      <c r="D156" s="298"/>
      <c r="E156" s="298"/>
      <c r="F156" s="298"/>
      <c r="G156" s="298"/>
      <c r="H156" s="298"/>
      <c r="I156" s="298"/>
      <c r="J156" s="298"/>
      <c r="K156" s="298"/>
      <c r="L156" s="298"/>
      <c r="M156" s="298"/>
      <c r="N156" s="298"/>
      <c r="O156" s="298"/>
    </row>
    <row r="157" spans="2:15" x14ac:dyDescent="0.2">
      <c r="B157" s="298"/>
      <c r="C157" s="298"/>
      <c r="D157" s="298"/>
      <c r="E157" s="298"/>
      <c r="F157" s="298"/>
      <c r="G157" s="298"/>
      <c r="H157" s="298"/>
      <c r="I157" s="298"/>
      <c r="J157" s="298"/>
      <c r="K157" s="298"/>
      <c r="L157" s="298"/>
      <c r="M157" s="298"/>
      <c r="N157" s="298"/>
      <c r="O157" s="298"/>
    </row>
    <row r="158" spans="2:15" x14ac:dyDescent="0.2">
      <c r="B158" s="298"/>
      <c r="C158" s="298"/>
      <c r="D158" s="298"/>
      <c r="E158" s="298"/>
      <c r="F158" s="298"/>
      <c r="G158" s="298"/>
      <c r="H158" s="298"/>
      <c r="I158" s="298"/>
      <c r="J158" s="298"/>
      <c r="K158" s="298"/>
      <c r="L158" s="298"/>
      <c r="M158" s="298"/>
      <c r="N158" s="298"/>
      <c r="O158" s="298"/>
    </row>
    <row r="159" spans="2:15" x14ac:dyDescent="0.2">
      <c r="B159" s="298"/>
      <c r="C159" s="298"/>
      <c r="D159" s="298"/>
      <c r="E159" s="298"/>
      <c r="F159" s="298"/>
      <c r="G159" s="298"/>
      <c r="H159" s="298"/>
      <c r="I159" s="298"/>
      <c r="J159" s="298"/>
      <c r="K159" s="298"/>
      <c r="L159" s="298"/>
      <c r="M159" s="298"/>
      <c r="N159" s="298"/>
      <c r="O159" s="298"/>
    </row>
    <row r="160" spans="2:15" x14ac:dyDescent="0.2">
      <c r="B160" s="298"/>
      <c r="C160" s="298"/>
      <c r="D160" s="298"/>
      <c r="E160" s="298"/>
      <c r="F160" s="298"/>
      <c r="G160" s="298"/>
      <c r="H160" s="298"/>
      <c r="I160" s="298"/>
      <c r="J160" s="298"/>
      <c r="K160" s="298"/>
      <c r="L160" s="298"/>
      <c r="M160" s="298"/>
      <c r="N160" s="298"/>
      <c r="O160" s="298"/>
    </row>
    <row r="161" spans="2:15" x14ac:dyDescent="0.2">
      <c r="B161" s="298"/>
      <c r="C161" s="298"/>
      <c r="D161" s="298"/>
      <c r="E161" s="298"/>
      <c r="F161" s="298"/>
      <c r="G161" s="298"/>
      <c r="H161" s="298"/>
      <c r="I161" s="298"/>
      <c r="J161" s="298"/>
      <c r="K161" s="298"/>
      <c r="L161" s="298"/>
      <c r="M161" s="298"/>
      <c r="N161" s="298"/>
      <c r="O161" s="298"/>
    </row>
    <row r="199" spans="2:14" ht="15.75" thickBot="1" x14ac:dyDescent="0.25"/>
    <row r="200" spans="2:14" ht="28.5" customHeight="1" thickBot="1" x14ac:dyDescent="0.25">
      <c r="B200" s="698" t="s">
        <v>393</v>
      </c>
      <c r="C200" s="699"/>
      <c r="D200" s="699"/>
      <c r="E200" s="699"/>
      <c r="F200" s="699"/>
      <c r="G200" s="699"/>
      <c r="H200" s="699"/>
      <c r="I200" s="827"/>
    </row>
    <row r="201" spans="2:14" ht="15.75" thickBot="1" x14ac:dyDescent="0.25">
      <c r="C201" s="561" t="s">
        <v>394</v>
      </c>
      <c r="D201" s="561" t="s">
        <v>395</v>
      </c>
      <c r="E201" s="561" t="s">
        <v>403</v>
      </c>
      <c r="F201" s="561" t="s">
        <v>74</v>
      </c>
      <c r="G201" s="562" t="s">
        <v>151</v>
      </c>
      <c r="H201" s="563" t="s">
        <v>4</v>
      </c>
      <c r="I201" s="298"/>
      <c r="J201" s="298"/>
      <c r="L201" s="298"/>
      <c r="M201" s="298"/>
      <c r="N201" s="298"/>
    </row>
    <row r="202" spans="2:14" x14ac:dyDescent="0.2">
      <c r="C202" s="423" t="s">
        <v>396</v>
      </c>
      <c r="D202" s="423" t="s">
        <v>399</v>
      </c>
      <c r="E202" s="534" t="s">
        <v>404</v>
      </c>
      <c r="F202" s="559" t="s">
        <v>16</v>
      </c>
      <c r="G202" s="559">
        <v>8.85</v>
      </c>
      <c r="H202" s="560" t="s">
        <v>9</v>
      </c>
      <c r="I202" s="298"/>
      <c r="J202" s="298"/>
      <c r="L202" s="298"/>
    </row>
    <row r="203" spans="2:14" x14ac:dyDescent="0.2">
      <c r="C203" s="423" t="s">
        <v>398</v>
      </c>
      <c r="D203" s="423" t="s">
        <v>400</v>
      </c>
      <c r="E203" s="534" t="s">
        <v>405</v>
      </c>
      <c r="F203" s="535" t="s">
        <v>15</v>
      </c>
      <c r="G203" s="535">
        <v>9.9</v>
      </c>
      <c r="H203" s="536" t="s">
        <v>9</v>
      </c>
      <c r="I203" s="298"/>
      <c r="J203" s="298"/>
      <c r="L203" s="298"/>
    </row>
    <row r="204" spans="2:14" x14ac:dyDescent="0.2">
      <c r="C204" s="423" t="s">
        <v>397</v>
      </c>
      <c r="D204" s="423" t="s">
        <v>402</v>
      </c>
      <c r="E204" s="534" t="s">
        <v>406</v>
      </c>
      <c r="F204" s="535" t="s">
        <v>410</v>
      </c>
      <c r="G204" s="535">
        <v>12.9</v>
      </c>
      <c r="H204" s="536" t="s">
        <v>13</v>
      </c>
      <c r="I204" s="298"/>
      <c r="J204" s="298"/>
      <c r="L204" s="298"/>
    </row>
    <row r="205" spans="2:14" x14ac:dyDescent="0.2">
      <c r="B205" s="298"/>
      <c r="C205" s="423"/>
      <c r="D205" s="423"/>
      <c r="E205" s="534"/>
      <c r="F205" s="535" t="s">
        <v>409</v>
      </c>
      <c r="G205" s="535">
        <v>12.44</v>
      </c>
      <c r="H205" s="536" t="s">
        <v>13</v>
      </c>
      <c r="I205" s="298"/>
      <c r="J205" s="298"/>
      <c r="K205" s="298"/>
      <c r="L205" s="298"/>
      <c r="M205" s="298"/>
      <c r="N205" s="298"/>
    </row>
  </sheetData>
  <sheetProtection password="A1B2" sheet="1" objects="1" scenarios="1"/>
  <dataConsolidate/>
  <mergeCells count="20">
    <mergeCell ref="B200:I200"/>
    <mergeCell ref="B99:I99"/>
    <mergeCell ref="B72:I72"/>
    <mergeCell ref="B45:I45"/>
    <mergeCell ref="J5:O5"/>
    <mergeCell ref="C29:D29"/>
    <mergeCell ref="C34:D34"/>
    <mergeCell ref="C33:D33"/>
    <mergeCell ref="C32:D32"/>
    <mergeCell ref="C31:D31"/>
    <mergeCell ref="C30:D30"/>
    <mergeCell ref="B39:G39"/>
    <mergeCell ref="B38:G38"/>
    <mergeCell ref="B37:G37"/>
    <mergeCell ref="H2:J2"/>
    <mergeCell ref="B2:E2"/>
    <mergeCell ref="F2:G2"/>
    <mergeCell ref="B42:G42"/>
    <mergeCell ref="B4:D4"/>
    <mergeCell ref="B5:D5"/>
  </mergeCells>
  <phoneticPr fontId="0" type="noConversion"/>
  <conditionalFormatting sqref="J8:J19 J13:K18 J21:J28 J30:J34">
    <cfRule type="cellIs" dxfId="5" priority="85" operator="equal">
      <formula>$C$204</formula>
    </cfRule>
    <cfRule type="cellIs" dxfId="4" priority="86" operator="equal">
      <formula>$C$203</formula>
    </cfRule>
    <cfRule type="cellIs" dxfId="3" priority="87" operator="equal">
      <formula>$C$202</formula>
    </cfRule>
  </conditionalFormatting>
  <conditionalFormatting sqref="K8:K19 K21:K28 K30:K34">
    <cfRule type="cellIs" dxfId="2" priority="91" operator="equal">
      <formula>$D$204</formula>
    </cfRule>
    <cfRule type="cellIs" dxfId="1" priority="92" operator="equal">
      <formula>$D$203</formula>
    </cfRule>
    <cfRule type="cellIs" dxfId="0" priority="93" operator="equal">
      <formula>$D$202</formula>
    </cfRule>
  </conditionalFormatting>
  <dataValidations count="4">
    <dataValidation type="list" showInputMessage="1" showErrorMessage="1" sqref="J30:J34 J8:J19 J21:J28">
      <formula1>$C$202:$C$205</formula1>
    </dataValidation>
    <dataValidation type="list" showInputMessage="1" showErrorMessage="1" sqref="L35:L40 K8:K19 K21:K28 K30:K34">
      <formula1>$D$202:$D$205</formula1>
    </dataValidation>
    <dataValidation type="list" showInputMessage="1" showErrorMessage="1" sqref="M8:M19 M21:M28 M30:M34">
      <formula1>$E$202:$E$205</formula1>
    </dataValidation>
    <dataValidation type="list" allowBlank="1" showInputMessage="1" showErrorMessage="1" sqref="C30:C34">
      <formula1>$F$202:$F$205</formula1>
    </dataValidation>
  </dataValidations>
  <pageMargins left="0.7" right="0.7" top="0.78740157499999996" bottom="0.78740157499999996" header="0.3" footer="0.3"/>
  <pageSetup paperSize="9" scale="67" orientation="portrait" r:id="rId1"/>
  <rowBreaks count="2" manualBreakCount="2">
    <brk id="43" max="16383" man="1"/>
    <brk id="97" min="1" max="8" man="1"/>
  </row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BSO999929 xmlns="http://www.datev.de/BSOffice/999929">dc65cc6b-fdd2-4246-9c0f-299d43fd9486</BSO999929>
</file>

<file path=customXml/itemProps1.xml><?xml version="1.0" encoding="utf-8"?>
<ds:datastoreItem xmlns:ds="http://schemas.openxmlformats.org/officeDocument/2006/customXml" ds:itemID="{5383F130-7B4D-4D08-9BEA-427512568168}">
  <ds:schemaRefs>
    <ds:schemaRef ds:uri="http://www.datev.de/BSOffice/99992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12</vt:i4>
      </vt:variant>
    </vt:vector>
  </HeadingPairs>
  <TitlesOfParts>
    <vt:vector size="24" baseType="lpstr">
      <vt:lpstr>Inhaltsverzeichnis</vt:lpstr>
      <vt:lpstr>1. Stammdaten</vt:lpstr>
      <vt:lpstr>2.a Energieinput und Emissionen</vt:lpstr>
      <vt:lpstr>2.b THG-Emissionen manuell</vt:lpstr>
      <vt:lpstr>3. Roh-, Hilfs-, Betriebsstoffe</vt:lpstr>
      <vt:lpstr>4. Kältemittelemissionen</vt:lpstr>
      <vt:lpstr>5.Wasserverbrauch u. -aufkommen</vt:lpstr>
      <vt:lpstr>6. Abfallbilanz</vt:lpstr>
      <vt:lpstr>7.1 Bewertung Energieverbr.</vt:lpstr>
      <vt:lpstr>7.2 Energie-Input pro Monat</vt:lpstr>
      <vt:lpstr>8.a Kernindikatoren</vt:lpstr>
      <vt:lpstr>8.b Kernindikatoren manuell</vt:lpstr>
      <vt:lpstr>'1. Stammdaten'!Druckbereich</vt:lpstr>
      <vt:lpstr>'2.a Energieinput und Emissionen'!Druckbereich</vt:lpstr>
      <vt:lpstr>'2.b THG-Emissionen manuell'!Druckbereich</vt:lpstr>
      <vt:lpstr>'3. Roh-, Hilfs-, Betriebsstoffe'!Druckbereich</vt:lpstr>
      <vt:lpstr>'4. Kältemittelemissionen'!Druckbereich</vt:lpstr>
      <vt:lpstr>'5.Wasserverbrauch u. -aufkommen'!Druckbereich</vt:lpstr>
      <vt:lpstr>'6. Abfallbilanz'!Druckbereich</vt:lpstr>
      <vt:lpstr>'7.1 Bewertung Energieverbr.'!Druckbereich</vt:lpstr>
      <vt:lpstr>'8.a Kernindikatoren'!Druckbereich</vt:lpstr>
      <vt:lpstr>'8.b Kernindikatoren manuell'!Druckbereich</vt:lpstr>
      <vt:lpstr>Gesamtenergieverbrauch_im_Jahr___Eintrag_möglich_in__1._Stammdaten__Zelle_B54</vt:lpstr>
      <vt:lpstr>Gesamtenergieverbrauch_im_Jahr___Eintrag_möglich_in__1._Stammdaten__Zelle_B55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Arqum - Fabian Knaup</dc:creator>
  <cp:lastModifiedBy>Arqum - Magdalena Fleischmann</cp:lastModifiedBy>
  <dcterms:created xsi:type="dcterms:W3CDTF">2014-09-24T08:49:35Z</dcterms:created>
  <dcterms:modified xsi:type="dcterms:W3CDTF">2020-09-22T13:38:11Z</dcterms:modified>
</cp:coreProperties>
</file>